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vod" sheetId="1" r:id="rId1"/>
    <sheet name="Poznamky_vymazat" sheetId="2" r:id="rId2"/>
    <sheet name="Titul" sheetId="3" r:id="rId3"/>
    <sheet name="ZAPIS" sheetId="4" r:id="rId4"/>
    <sheet name="predvaha" sheetId="5" r:id="rId5"/>
    <sheet name="0" sheetId="6" r:id="rId6"/>
    <sheet name="DHM" sheetId="7" r:id="rId7"/>
    <sheet name="1" sheetId="8" r:id="rId8"/>
    <sheet name="21_22" sheetId="9" r:id="rId9"/>
    <sheet name="211_vyčetka" sheetId="10" r:id="rId10"/>
    <sheet name="31" sheetId="11" r:id="rId11"/>
    <sheet name="Saldo_pohl" sheetId="12" r:id="rId12"/>
    <sheet name="32" sheetId="13" r:id="rId13"/>
    <sheet name="Saldo_zav" sheetId="14" r:id="rId14"/>
    <sheet name="33" sheetId="15" r:id="rId15"/>
    <sheet name="Mzdová rekapitulace" sheetId="16" r:id="rId16"/>
    <sheet name="341-345" sheetId="17" r:id="rId17"/>
    <sheet name="FÚ_rozpis" sheetId="18" r:id="rId18"/>
    <sheet name="346-347" sheetId="19" r:id="rId19"/>
    <sheet name="35-36" sheetId="20" r:id="rId20"/>
    <sheet name="378-379" sheetId="21" r:id="rId21"/>
    <sheet name="381-385" sheetId="22" r:id="rId22"/>
    <sheet name="381_rozpis" sheetId="23" r:id="rId23"/>
    <sheet name="388-389" sheetId="24" r:id="rId24"/>
    <sheet name="41-43" sheetId="25" r:id="rId25"/>
    <sheet name="45" sheetId="26" r:id="rId26"/>
    <sheet name="47" sheetId="27" r:id="rId27"/>
    <sheet name="48" sheetId="28" r:id="rId28"/>
    <sheet name="Odlozena_dan" sheetId="29" r:id="rId29"/>
  </sheets>
  <definedNames>
    <definedName name="_xlnm.Print_Area" localSheetId="28">'Odlozena_dan'!$A$1:$F$22</definedName>
    <definedName name="Excel_BuiltIn_Print_Area" localSheetId="28">'Odlozena_dan'!$A$3:$F$22</definedName>
  </definedNames>
  <calcPr fullCalcOnLoad="1"/>
</workbook>
</file>

<file path=xl/sharedStrings.xml><?xml version="1.0" encoding="utf-8"?>
<sst xmlns="http://schemas.openxmlformats.org/spreadsheetml/2006/main" count="845" uniqueCount="380">
  <si>
    <t xml:space="preserve">Vyplnit údaje které se přenesou na jednotlivé soupisy: </t>
  </si>
  <si>
    <t>Účetní jednotka:</t>
  </si>
  <si>
    <t>Vzorová společnost</t>
  </si>
  <si>
    <t>ICO:</t>
  </si>
  <si>
    <t>Inventura k datu:</t>
  </si>
  <si>
    <t>Datum fyzické inventury:</t>
  </si>
  <si>
    <t>Datum dokladové inventury:</t>
  </si>
  <si>
    <t>Datum vyhotovení zápisu:</t>
  </si>
  <si>
    <t>Jméno osoby provádějící fyz. Inventuru</t>
  </si>
  <si>
    <t>Jméno xxxx</t>
  </si>
  <si>
    <t>Jméno osoby provádějící dokl. Inventuru</t>
  </si>
  <si>
    <t>Jméno účetní xxx</t>
  </si>
  <si>
    <t>Jméno zodpovědné osoby:</t>
  </si>
  <si>
    <t>Jméno... (ředitel, jednatel..)</t>
  </si>
  <si>
    <t>Poznámky k inventarizaci</t>
  </si>
  <si>
    <t>0xx – Dlouhodobý majetek</t>
  </si>
  <si>
    <t>013,073 -doložit inventurní soupis software, ověřit u klienta, zda se používá nebo se má vyřadit</t>
  </si>
  <si>
    <t>031, 021- Evidence pozemků a staveb se kontroluje na výpis z katastru nemovitostí</t>
  </si>
  <si>
    <t>022, -fyzická inventura majetku DHM,   Připravit inventurní soupisy pro klienta, klient provede fyzickou inventuru a předá podepsané zpět</t>
  </si>
  <si>
    <t>082, - dokladová inventura majetku, výpis z registru majetku, položky musí odpovídat fyz. Inventuře DHM</t>
  </si>
  <si>
    <t xml:space="preserve">042 -dokladová inventura, zkontrolovat zda není v evidenci zmařená evidence nebo majetek, který už měl být zařazený do užívání </t>
  </si>
  <si>
    <t>052 -dokladová inventura, zkontrolovat zda zde není záloha, která již měla být vyúčtovaná</t>
  </si>
  <si>
    <t>1xx Zásoby</t>
  </si>
  <si>
    <t>Účetní stav musí být doložen fyzickou inventurou zásob. Fyzickou inventuru provádí klient a předá k proúčtování</t>
  </si>
  <si>
    <t>Účet 111 a 131 (pořízení materiálu, pořízení zboží) nesmí mít k datu závěrky zůstatek</t>
  </si>
  <si>
    <t>- Pokud je faktura za zásoby a není příjemka, zaúčtuje se FP na zásoby na cestě</t>
  </si>
  <si>
    <t xml:space="preserve">- Pokud je příjemka a není faktura, přeúčtuje se výdaje příštích období nebo dohadná položka pasivní </t>
  </si>
  <si>
    <t>15X – Zálohy na zásoby, zkontrolovat jsou uhrazené a zda nechybí vyúčtování zálohy, doložit rozpisem.</t>
  </si>
  <si>
    <t xml:space="preserve">19X Opravné položky k zásobám v návaznosti na inventarizaci zásob. </t>
  </si>
  <si>
    <t>2X Krátkodobý finanční majetek</t>
  </si>
  <si>
    <t>211 – Pokladní hotovosti musí být doloženy fyzickou inventurou (výčetka). Předat tiskopis a požádat klienta o provedení.</t>
  </si>
  <si>
    <t>213 – Ceniny (kolky, straveny, poukázky), doložit fyzickou inventurou (výčetka). Předat tiskopis a požádat klienta o provedení.</t>
  </si>
  <si>
    <t>221 – Bankovní účty doložit výpisem případně i  konfirmačním dopisem</t>
  </si>
  <si>
    <t>231 – Stav úvěru doložit potvrzením stavu z banky, smlouvou..</t>
  </si>
  <si>
    <t>311 Odběratelé</t>
  </si>
  <si>
    <t xml:space="preserve">Doložit výpisem neuhrazených vydaných faktur. </t>
  </si>
  <si>
    <t xml:space="preserve">Konfirmační dopisy u významných odběratelů. </t>
  </si>
  <si>
    <t>Vytvořit opravné položky k pohledávkám po splatnosti viz účet 391.</t>
  </si>
  <si>
    <t xml:space="preserve">Pohledávky v cizí měně přecenit závěrkovým kurzem. </t>
  </si>
  <si>
    <t xml:space="preserve"> 315 Pohledávky z obchodních vztahů</t>
  </si>
  <si>
    <t xml:space="preserve">U ostatních pohledávek doložit rozpis položek pohledávek se splatností. Pohledávky v cizí měně přecenit závěrkovým kurzem. </t>
  </si>
  <si>
    <t>314- Poskytnuté zálohy</t>
  </si>
  <si>
    <t xml:space="preserve">Doložit rozpisem nevyúčtovaných záloh. </t>
  </si>
  <si>
    <t xml:space="preserve">Ověřit, zda je zálohu uhrazená a jestli nechybí zúčtovací faktura tj. Dodávka už proběhla, ale chybí jen finální faktura. </t>
  </si>
  <si>
    <t>Návaznost na účet 383, 389 – nevyfakturované realizované dodávky zaúčtovat do nákladů proti účtu 383 nebo 389</t>
  </si>
  <si>
    <t>321 – Dodvatelé</t>
  </si>
  <si>
    <t xml:space="preserve">Doložit saldem došlých faktur. </t>
  </si>
  <si>
    <t>Zkontrolovat splatnost závazků. U závazků po splatnosti nad 30 měsíců se musí prověřit nutnost dodanění (závazky, které byly daňovým nákladem)</t>
  </si>
  <si>
    <t xml:space="preserve">Konfirmační dopisy u významných dodavatelů. </t>
  </si>
  <si>
    <t xml:space="preserve">Závazky v cizí měně přecenit závěrkovým kurzem. </t>
  </si>
  <si>
    <t>325 – Ostatní závazky</t>
  </si>
  <si>
    <t xml:space="preserve">Doložit saldem, rozpisem, prověřit splatnost, přecenit závazky v cizí měně. </t>
  </si>
  <si>
    <t>331-335 Zaměstnanci</t>
  </si>
  <si>
    <t xml:space="preserve">331 – Závazky vůči zaměstnancům z mezd. </t>
  </si>
  <si>
    <t>V případě, že účetní jednotka řádně hradí mzdy, musí závazek souhlasit s poslední mzdovou rekapitulací (mzdy k výplatě v hotovosti a na mzdy na účet)</t>
  </si>
  <si>
    <t>333 – Ostatní závazky k zaměstnancům doložit rozpisem.</t>
  </si>
  <si>
    <t>Nejčastěji se jedná o závazky z neuhrazeného cestovného, příspěvek na stravné ….</t>
  </si>
  <si>
    <t xml:space="preserve">335 – Pohledávky za zaměstnanci doložit rozpisem </t>
  </si>
  <si>
    <t>Například: pohledávky z důvodu nevyúčtované provozní zálohy, předpis k úhradě škody, pohledávka za náhradu pohonných hmot u soukr. km.....</t>
  </si>
  <si>
    <t xml:space="preserve">Ověřit, zda se jedná opravdu o pohledávku nebo závazek vůči zaměstnanci. Ověřit zda není promlčený. </t>
  </si>
  <si>
    <t>336 SP, ZP</t>
  </si>
  <si>
    <t xml:space="preserve">Pokud účetní jednotka hradí správně, souhlasí stav na poslední mzdovou rekapitulaci. </t>
  </si>
  <si>
    <t xml:space="preserve">V případě, že účetní jednotka nehradí závazky ve splatnosti, je potřeba zjistit výši úroků z prodlení a doúčtovat závazek. </t>
  </si>
  <si>
    <t>Daňové hledisko: Odvody neuhrazené do 31.1. následujícího roku nejsou daňovým nákladem, uplatní se v roce úhrady</t>
  </si>
  <si>
    <t>341-345 FÚ</t>
  </si>
  <si>
    <t>Stav vyúčtování z FÚ je možné ověřit výpisem stavu daňových účtů na FÚ. Výpis stahuje elektronicky například daňový poradce, nebo o něj může požádat osoba zastupující účetní jednotku (jednatel, předseda představenstva..)</t>
  </si>
  <si>
    <t>Stav účtů by ideálně měl souhlasit s posledním daňovým přiznáním, ale stav může ovlivnit rozdíl z minulých let, případně úroky z prodlení...</t>
  </si>
  <si>
    <t>V případě, že se zjistí rozdíly, zajistit vyrovnání daně</t>
  </si>
  <si>
    <t xml:space="preserve">341- Přeplatek nebo nedoplatek podle posledního daňového přiznání, pokud není přiznání k datu závěrky podáno, jsou na účtě evidovány pohledávky z uhrazených záloh a vytvoří se rezerva na DPPO ve výši předběžného výpočtu daně. </t>
  </si>
  <si>
    <t>342 – Zálohová daň, podle mzdové rekapitulace za prosinec + případné rozdíly z předchozích období , připravit si přehled plateb pro roční vyúčtování daně</t>
  </si>
  <si>
    <t>342 – Srážková daň, podle mzdové rekapitulace za prosinec, na stejný účet se účtuje i  srážková daň z výplaty podílu na zisku fyzické osobě, připravit si přehled pro roční vyúčtování daně</t>
  </si>
  <si>
    <t xml:space="preserve">343 – DPH, přiznání za prosinec nebo IV Q. </t>
  </si>
  <si>
    <t xml:space="preserve">345 – Silniční daň, ověřit na poslední přiznání (podává se v lednu následujícího roku). Během roku se platí zálohy a na základě daňového přiznání se zaúčtuje daň do nákladů běžného období a vyúčtují se zálohy. </t>
  </si>
  <si>
    <t>345 – Daň z nemovitosti. Přiznání se podává v lednu na daný rok a hradí se podle výše daně buď v jedné nebo ve dvou splátkách.</t>
  </si>
  <si>
    <t>346-347 Dotace</t>
  </si>
  <si>
    <t>Pohledávka - v případě, že účetní jednotka má vyúčtování dotace, ze kterého vyplývá doplatek</t>
  </si>
  <si>
    <t xml:space="preserve">Závazek - v případě, že účetní jednotka přijala dotaci, ale realizace bude v následujícím období </t>
  </si>
  <si>
    <t>Závazek  v případě, že účetní jednotka má vyúčtování dotace, ze kterého vyplývá, že bude část nebo celou dotaci vracet</t>
  </si>
  <si>
    <t>35-36</t>
  </si>
  <si>
    <t xml:space="preserve">Rozpis závazků a pohledávek vůči společníkovi. </t>
  </si>
  <si>
    <t>378-379</t>
  </si>
  <si>
    <t>378-Jiné pohledávky, doložit soupisem nevyrovnaných pohledávek, ověřit jejich splatnost a vymahatelnost.</t>
  </si>
  <si>
    <t xml:space="preserve">379- Jiné závazky, doložit soupisem nevyrovnaných závazků, ověřit jejich splatnost </t>
  </si>
  <si>
    <t xml:space="preserve">Například závazky z nebankovních úvěrů doložit splátkový kalendář, aby bylo možno rozdělit závazky na krátkodobé a dlouhodobé. </t>
  </si>
  <si>
    <t>381-385</t>
  </si>
  <si>
    <t xml:space="preserve">381. Doložit rozpisem s odkazem na doklady nebo s kopií dokladů. </t>
  </si>
  <si>
    <t>- NPO, na počátku roku se většinou udělá rozpouštění NPO z minulých let (nebo se rozpouští měsíčně), v průběhu roku se na účet účtují náklady vztahující se k budoucím obdobím</t>
  </si>
  <si>
    <t>383 Výdaje příštích období – nevyúčtované nákupy  (je znám účel i výše výdaje).</t>
  </si>
  <si>
    <t>385 Příjmy příštích období – výnos běžného roku, příjem v příštím období  (je znám účel i výše příjmu)</t>
  </si>
  <si>
    <t>388-389</t>
  </si>
  <si>
    <t xml:space="preserve">388- Dohadné položky aktivní,  je znám účel příjmu,  ale není známa přesná výše – udělá se dohad </t>
  </si>
  <si>
    <t>389- Dohadné účty pasivní, nevyúčtované dodávky,  je znám účel ale není známa přesná výše – udělá se dohad</t>
  </si>
  <si>
    <t xml:space="preserve">Například dohad na nevyúčtované náklady na elektřinu vytvořit ve výši uhrazených záloh nebo vypočítat podle stavu elektroměru.  Projít nevyúčtované zálohy a zvážit, zda nemá být vytvořený dohad na náklady. </t>
  </si>
  <si>
    <t>391</t>
  </si>
  <si>
    <t>Opravné položky k pohledávkám  s rozdělením na účetní a daňové.</t>
  </si>
  <si>
    <t>41-43</t>
  </si>
  <si>
    <t>411 – Základní kapitál musí souhlasit na výpis OR</t>
  </si>
  <si>
    <t>431 – Výsledek hospodaření ve schvalovacím řízení nesmí mít zůstatek (převod na 428, 429, vyplatit atd. podle rozhodnutí VH)</t>
  </si>
  <si>
    <t>432- Zálohy na podíl na zisku – doložit rozhodnutím valné hromady</t>
  </si>
  <si>
    <t>45</t>
  </si>
  <si>
    <t>Rezervy, doložit účel a výši rezervy.</t>
  </si>
  <si>
    <t>479</t>
  </si>
  <si>
    <t>Dlouhodobé závazky doložit splátkovým kalendářem nebo smlouvou, aby bylo možno ověřit splatnost</t>
  </si>
  <si>
    <t xml:space="preserve">Dlouhodobé jsou závazky, které budou splatné za více než 12 měsíců od data účetní závěrky. </t>
  </si>
  <si>
    <t>481</t>
  </si>
  <si>
    <t>Odložená daň – doložit výpočtem, poznámky k jednotlivým položkám jsou na inventurním soupise</t>
  </si>
  <si>
    <t>IČO:</t>
  </si>
  <si>
    <t xml:space="preserve">INVENTURA MAJETKU A ZÁVAZKŮ </t>
  </si>
  <si>
    <t xml:space="preserve"> ke dni</t>
  </si>
  <si>
    <t>společnosti</t>
  </si>
  <si>
    <t>INVENTARIZAČNÍ ZÁPIS</t>
  </si>
  <si>
    <t xml:space="preserve">o provedení inventury majetku a závazků ke dni: </t>
  </si>
  <si>
    <t>1.</t>
  </si>
  <si>
    <t xml:space="preserve">Inventarizační komise byla stanovena Příkazem k provedení řádné inventarizace majetku </t>
  </si>
  <si>
    <t>a závazků ve složení:</t>
  </si>
  <si>
    <t>Předseda:</t>
  </si>
  <si>
    <t>………………………</t>
  </si>
  <si>
    <t xml:space="preserve">Člen: </t>
  </si>
  <si>
    <t>2.</t>
  </si>
  <si>
    <t xml:space="preserve">Předmětem inventarizace je veškerý majetek a závazky společnosti </t>
  </si>
  <si>
    <t>3.</t>
  </si>
  <si>
    <t>Inventura byla zahájena dne:…………………….. a ukončena dne:…………………………</t>
  </si>
  <si>
    <t>4.</t>
  </si>
  <si>
    <t>Inventarizační komise provedla kontrolu uzavřených hmotných odpovědností podle § 252 ZP.</t>
  </si>
  <si>
    <t>Soupis pracovníků, se kterými je tato odpovědnost uzavřena:</t>
  </si>
  <si>
    <t xml:space="preserve">5. </t>
  </si>
  <si>
    <t>Výsledek inventarizace</t>
  </si>
  <si>
    <t>Skutečný stav majetku je uveden v inventurních soupisech, které jsou přílohami tohoto zápisu</t>
  </si>
  <si>
    <t xml:space="preserve">Inventarizační rozdíly </t>
  </si>
  <si>
    <t>a) nebyly zjištěny</t>
  </si>
  <si>
    <t>b) byly zjištěny – viz Inventurní soupis druhu majetku:……………………….</t>
  </si>
  <si>
    <t>(zaškrtněte vyhovující alternativu)</t>
  </si>
  <si>
    <t xml:space="preserve">Inventarizační soupisy byly vyhodnoceny a jednotlivé rozdíly přezkoumány. </t>
  </si>
  <si>
    <t xml:space="preserve">Inventarizační komise prohlašuje, že jí byl vysvětlen účel inventarizace a že byla seznámena s úkoly, jejichž vykonáním byla pověřena. Současně potvrzuje, že při své práci postupovala podle zákona o účetnictví č. 563/1991 Sb.  v platném znění a pokynů předsedy inventarizační komise.  </t>
  </si>
  <si>
    <t xml:space="preserve">Přílohy inventarizačních zápisů: </t>
  </si>
  <si>
    <t>a) Inventurní soupis č. …………</t>
  </si>
  <si>
    <t>b) Soupis nedohledaného majetku</t>
  </si>
  <si>
    <t xml:space="preserve">c) Soupis majetku přebývajícího </t>
  </si>
  <si>
    <t>Podpisy předsedy a členů inventarizační komise:</t>
  </si>
  <si>
    <t>______________________________________________________________________________</t>
  </si>
  <si>
    <t>Schvaluji výsledky provedené inventury majetku a závazků k:</t>
  </si>
  <si>
    <t>31. 12. 2021</t>
  </si>
  <si>
    <t xml:space="preserve">tento inventarizační zápis a z něj plynoucí inventarizační rozdíly a ukládám k proúčtování. </t>
  </si>
  <si>
    <t xml:space="preserve">Dne: </t>
  </si>
  <si>
    <t>Podpis statutárního orgánu společnosti:……………………………..</t>
  </si>
  <si>
    <t>Obratová předvaha ke dni inventarizace</t>
  </si>
  <si>
    <t>účet</t>
  </si>
  <si>
    <t>název</t>
  </si>
  <si>
    <t>PS</t>
  </si>
  <si>
    <t>MD</t>
  </si>
  <si>
    <t>DAL</t>
  </si>
  <si>
    <t>KS</t>
  </si>
  <si>
    <t xml:space="preserve">INVENTURNÍ SOUPIS </t>
  </si>
  <si>
    <t>majetku a závazků</t>
  </si>
  <si>
    <t xml:space="preserve">z inventarizace provedené ke dni </t>
  </si>
  <si>
    <t>v souladu s §29-30 zákona č. 563/1991 Sb. v platném znění</t>
  </si>
  <si>
    <t>Druh provedené inventury:</t>
  </si>
  <si>
    <t>X</t>
  </si>
  <si>
    <t xml:space="preserve"> fyzická </t>
  </si>
  <si>
    <t xml:space="preserve"> dokladová</t>
  </si>
  <si>
    <t>Způsob zjišťování skutečných stavů:</t>
  </si>
  <si>
    <t xml:space="preserve"> dokladově</t>
  </si>
  <si>
    <t xml:space="preserve"> počítáním</t>
  </si>
  <si>
    <t xml:space="preserve"> vážením</t>
  </si>
  <si>
    <t xml:space="preserve">Okamžik zahájení inventury: </t>
  </si>
  <si>
    <t>Okamžik ukončení inventury:</t>
  </si>
  <si>
    <t>Druh inventarizovaného majetku /závazků:</t>
  </si>
  <si>
    <t xml:space="preserve">Dlouhodobý majetek </t>
  </si>
  <si>
    <t>Číslo účtu</t>
  </si>
  <si>
    <t>Název účtu</t>
  </si>
  <si>
    <r>
      <rPr>
        <sz val="12"/>
        <rFont val="Times New Roman"/>
        <family val="1"/>
      </rPr>
      <t xml:space="preserve">Účetní stav v Kč:
</t>
    </r>
    <r>
      <rPr>
        <sz val="8"/>
        <rFont val="Times New Roman"/>
        <family val="1"/>
      </rPr>
      <t>(vykázáno v hlavní knize)</t>
    </r>
  </si>
  <si>
    <r>
      <rPr>
        <sz val="12"/>
        <rFont val="Times New Roman"/>
        <family val="1"/>
      </rPr>
      <t xml:space="preserve">Inventurní stav v Kč:
</t>
    </r>
    <r>
      <rPr>
        <sz val="8"/>
        <rFont val="Times New Roman"/>
        <family val="1"/>
      </rPr>
      <t>(viz položkový rozpis v příloze)</t>
    </r>
  </si>
  <si>
    <t>Rozdíl v Kč:</t>
  </si>
  <si>
    <t>021</t>
  </si>
  <si>
    <t>Stavby</t>
  </si>
  <si>
    <t>022</t>
  </si>
  <si>
    <t>Dlouhodobý hmotný majetek</t>
  </si>
  <si>
    <t>031</t>
  </si>
  <si>
    <t>Pozemky</t>
  </si>
  <si>
    <t>081</t>
  </si>
  <si>
    <t>Oprávky ke stavbám</t>
  </si>
  <si>
    <t>082</t>
  </si>
  <si>
    <t>Oprávky k DHM</t>
  </si>
  <si>
    <r>
      <rPr>
        <sz val="12"/>
        <rFont val="Times New Roman"/>
        <family val="1"/>
      </rPr>
      <t xml:space="preserve">Poznámky: </t>
    </r>
    <r>
      <rPr>
        <i/>
        <sz val="12"/>
        <rFont val="Times New Roman"/>
        <family val="1"/>
      </rPr>
      <t xml:space="preserve"> Přílohu tvoří inventurní soupisy fyzické inventury dlouhodobého majetku a dokladová inventura oprávek, záloh na DHM, nedokončené investice. </t>
    </r>
  </si>
  <si>
    <t xml:space="preserve">Návrh na vypořádání inventurního rozdílu: </t>
  </si>
  <si>
    <t xml:space="preserve">Inventurní rozdíl nenastal </t>
  </si>
  <si>
    <t>Jméno a podpis osoby provádějící inventuru:</t>
  </si>
  <si>
    <t>Jméno a podpis zodpovědné osoby:</t>
  </si>
  <si>
    <t>Datum:</t>
  </si>
  <si>
    <t>Nedílnou součástí (povinnou přílohou) tohoto soupisu je položkový rozpis majetku / závazků.</t>
  </si>
  <si>
    <t xml:space="preserve">Registr majetku </t>
  </si>
  <si>
    <t>Zásoby</t>
  </si>
  <si>
    <t>112</t>
  </si>
  <si>
    <t xml:space="preserve">Materiál </t>
  </si>
  <si>
    <t>122</t>
  </si>
  <si>
    <t>Polotvary</t>
  </si>
  <si>
    <t>123</t>
  </si>
  <si>
    <t>Výrobky</t>
  </si>
  <si>
    <t>132</t>
  </si>
  <si>
    <t>Zboží</t>
  </si>
  <si>
    <t>153</t>
  </si>
  <si>
    <t>Zálohy na zboží</t>
  </si>
  <si>
    <r>
      <rPr>
        <sz val="12"/>
        <rFont val="Times New Roman"/>
        <family val="1"/>
      </rPr>
      <t xml:space="preserve">Poznámky: </t>
    </r>
    <r>
      <rPr>
        <i/>
        <sz val="12"/>
        <rFont val="Times New Roman"/>
        <family val="1"/>
      </rPr>
      <t xml:space="preserve"> Přílohu tvoří inventurní soupisy fyzické inventury zásob zboží.</t>
    </r>
  </si>
  <si>
    <t>Krátkodobý finanční majetek</t>
  </si>
  <si>
    <t>2111</t>
  </si>
  <si>
    <t xml:space="preserve">Pokladna CZK </t>
  </si>
  <si>
    <t>2112</t>
  </si>
  <si>
    <t xml:space="preserve">Pokladna EUR </t>
  </si>
  <si>
    <t>213</t>
  </si>
  <si>
    <t>Ceniny</t>
  </si>
  <si>
    <t>221</t>
  </si>
  <si>
    <t>Běžný účet</t>
  </si>
  <si>
    <r>
      <rPr>
        <sz val="12"/>
        <rFont val="Times New Roman"/>
        <family val="1"/>
      </rPr>
      <t xml:space="preserve">Poznámky: </t>
    </r>
    <r>
      <rPr>
        <i/>
        <sz val="12"/>
        <rFont val="Times New Roman"/>
        <family val="1"/>
      </rPr>
      <t xml:space="preserve"> Přílohu tvoří inventurní soupisy fyzické inventury pokladen. Stav bankovního účtů je doložen výpisem z účtu k 31.12.</t>
    </r>
  </si>
  <si>
    <t xml:space="preserve">INVENTURA  POKLADNÍ  HOTOVOSTI </t>
  </si>
  <si>
    <t xml:space="preserve">Pokladna: </t>
  </si>
  <si>
    <t xml:space="preserve">CZK </t>
  </si>
  <si>
    <t>Stav k datu:</t>
  </si>
  <si>
    <t>Fyzická  inventura</t>
  </si>
  <si>
    <t xml:space="preserve">  Výčetka  měny  : CZK</t>
  </si>
  <si>
    <t>hodnota</t>
  </si>
  <si>
    <t>počet ks</t>
  </si>
  <si>
    <t xml:space="preserve">celkem </t>
  </si>
  <si>
    <t>CELKEM</t>
  </si>
  <si>
    <t xml:space="preserve">Inventarizaci provedl: </t>
  </si>
  <si>
    <t>_________________________________________</t>
  </si>
  <si>
    <t>Datum provedení fyzické inventury</t>
  </si>
  <si>
    <t>Podpis</t>
  </si>
  <si>
    <t xml:space="preserve"> </t>
  </si>
  <si>
    <t xml:space="preserve">Pohledávky z obchodních vz. , kr. zálohy </t>
  </si>
  <si>
    <t>311</t>
  </si>
  <si>
    <t xml:space="preserve">Odběratelé </t>
  </si>
  <si>
    <t>315</t>
  </si>
  <si>
    <t xml:space="preserve">Ostatní pohledávky </t>
  </si>
  <si>
    <t>3911</t>
  </si>
  <si>
    <t>Opravné položky daňové</t>
  </si>
  <si>
    <t>3912</t>
  </si>
  <si>
    <t>Opravné položky účetní</t>
  </si>
  <si>
    <t>314</t>
  </si>
  <si>
    <t>Krátkodobé zálohy</t>
  </si>
  <si>
    <r>
      <rPr>
        <sz val="12"/>
        <rFont val="Times New Roman"/>
        <family val="1"/>
      </rPr>
      <t xml:space="preserve">Poznámky: </t>
    </r>
    <r>
      <rPr>
        <i/>
        <sz val="12"/>
        <rFont val="Times New Roman"/>
        <family val="1"/>
      </rPr>
      <t xml:space="preserve"> Přílohu tvoří saldo pohledávek rozpis nevyúčtovaných záloh. </t>
    </r>
  </si>
  <si>
    <t>Saldo neuhrazených vydaných faktur</t>
  </si>
  <si>
    <t>Závazky z obchodních vztahů</t>
  </si>
  <si>
    <t>321</t>
  </si>
  <si>
    <t xml:space="preserve">Dodavatelé </t>
  </si>
  <si>
    <t>325</t>
  </si>
  <si>
    <t>Ostatní závazky</t>
  </si>
  <si>
    <r>
      <rPr>
        <sz val="12"/>
        <rFont val="Times New Roman"/>
        <family val="1"/>
      </rPr>
      <t xml:space="preserve">Poznámky: </t>
    </r>
    <r>
      <rPr>
        <i/>
        <sz val="12"/>
        <rFont val="Times New Roman"/>
        <family val="1"/>
      </rPr>
      <t xml:space="preserve"> Přílohu tvoří saldo neuhrazených dodavatelských faktur a rozpis ostatních závazků.</t>
    </r>
  </si>
  <si>
    <t xml:space="preserve">Saldo neuhrazených závazků </t>
  </si>
  <si>
    <t>Závazky z mezd, zaměstnanci</t>
  </si>
  <si>
    <t>331</t>
  </si>
  <si>
    <t>Zaměst. – závazky z mezd</t>
  </si>
  <si>
    <t>333</t>
  </si>
  <si>
    <t>Zaměst. – ostatní závazky</t>
  </si>
  <si>
    <t>335</t>
  </si>
  <si>
    <t>Zaměst. – pohledávky</t>
  </si>
  <si>
    <t>3361</t>
  </si>
  <si>
    <t>Závazky – SP</t>
  </si>
  <si>
    <t>3362</t>
  </si>
  <si>
    <t xml:space="preserve">Závazky – ZP </t>
  </si>
  <si>
    <t>Poznámky, přílohy:</t>
  </si>
  <si>
    <t>Přílohou je mzdová rekapitulace za prosinec a rozpis ostatních závazků a pohledávek vůči zaměstnancům.</t>
  </si>
  <si>
    <t>Mzdová rekapitulace</t>
  </si>
  <si>
    <t>Závazky a pohledávky vůči FÚ</t>
  </si>
  <si>
    <t>341</t>
  </si>
  <si>
    <t>DPPO</t>
  </si>
  <si>
    <t>3421</t>
  </si>
  <si>
    <t xml:space="preserve">Zálohová daň </t>
  </si>
  <si>
    <t>3422</t>
  </si>
  <si>
    <t xml:space="preserve">Srážková daň </t>
  </si>
  <si>
    <t>3439</t>
  </si>
  <si>
    <t xml:space="preserve">DPH </t>
  </si>
  <si>
    <t>3451</t>
  </si>
  <si>
    <t>Silniční daň</t>
  </si>
  <si>
    <t>3452</t>
  </si>
  <si>
    <t>Daň z nemovitosti</t>
  </si>
  <si>
    <t xml:space="preserve">Přílohou je rozpis závazků vůči FÚ. </t>
  </si>
  <si>
    <t>Rozpis vztahů se správcem daně</t>
  </si>
  <si>
    <t>Pohledávky a závazky z dotací</t>
  </si>
  <si>
    <t>346</t>
  </si>
  <si>
    <t>Dotace ze státního rozpočtu</t>
  </si>
  <si>
    <t>347</t>
  </si>
  <si>
    <t>Ostatní dotace</t>
  </si>
  <si>
    <t>Pohledávky a závazky propojené osoby</t>
  </si>
  <si>
    <t>351</t>
  </si>
  <si>
    <t>Pohledávky</t>
  </si>
  <si>
    <t>365</t>
  </si>
  <si>
    <t>Závazky</t>
  </si>
  <si>
    <t>Jiné pohledávky a závazky</t>
  </si>
  <si>
    <t>378100</t>
  </si>
  <si>
    <t>Jiné pohledávky</t>
  </si>
  <si>
    <t>379100</t>
  </si>
  <si>
    <t xml:space="preserve">Jiné závazky </t>
  </si>
  <si>
    <t xml:space="preserve">Přílohu tvoří rozpis položek přechodných účtů. </t>
  </si>
  <si>
    <t>Přechodné účty</t>
  </si>
  <si>
    <t>381100</t>
  </si>
  <si>
    <t>Náklady příštích období</t>
  </si>
  <si>
    <t>382100</t>
  </si>
  <si>
    <t>Komplexní NPO</t>
  </si>
  <si>
    <t>384100</t>
  </si>
  <si>
    <t>Výnosy příštích období</t>
  </si>
  <si>
    <t>385100</t>
  </si>
  <si>
    <t>Příjmy příštích období</t>
  </si>
  <si>
    <t>Rozvahový den</t>
  </si>
  <si>
    <t>Doklad</t>
  </si>
  <si>
    <t>Poznámka</t>
  </si>
  <si>
    <t>Celkem Kč</t>
  </si>
  <si>
    <t>Datum počátek</t>
  </si>
  <si>
    <t>Datum konec</t>
  </si>
  <si>
    <t>Počet dní celkem</t>
  </si>
  <si>
    <t>Počet dní běžné období</t>
  </si>
  <si>
    <t>Počet dní následující období</t>
  </si>
  <si>
    <t>Částka na den</t>
  </si>
  <si>
    <t>Částka běžné období</t>
  </si>
  <si>
    <t>Částka následující období účet = 381</t>
  </si>
  <si>
    <t>Celkem</t>
  </si>
  <si>
    <t>Dohadné účty</t>
  </si>
  <si>
    <t>388</t>
  </si>
  <si>
    <t xml:space="preserve">Dohadné položky aktivní </t>
  </si>
  <si>
    <t>389</t>
  </si>
  <si>
    <t xml:space="preserve">Dohadné položky pasivní </t>
  </si>
  <si>
    <t>Přílohu tvoří rozpis dohadných položek</t>
  </si>
  <si>
    <t>Kapitálové účty</t>
  </si>
  <si>
    <t>411</t>
  </si>
  <si>
    <t xml:space="preserve">Základní kapitál </t>
  </si>
  <si>
    <t>413</t>
  </si>
  <si>
    <t>Ostaní kapitálové fondy</t>
  </si>
  <si>
    <t>421</t>
  </si>
  <si>
    <t>Rezervní fond</t>
  </si>
  <si>
    <t>426</t>
  </si>
  <si>
    <t xml:space="preserve">Jiný výsledek hospodaření </t>
  </si>
  <si>
    <t>428</t>
  </si>
  <si>
    <t>Nerozdělený zisk minulých let</t>
  </si>
  <si>
    <t>429</t>
  </si>
  <si>
    <t>Neuhrazená ztráta min. let</t>
  </si>
  <si>
    <t>431</t>
  </si>
  <si>
    <t>VH ve schvalovacím řízení</t>
  </si>
  <si>
    <t>Rezervy</t>
  </si>
  <si>
    <t>453</t>
  </si>
  <si>
    <t>Rezerva na daň z příjmů</t>
  </si>
  <si>
    <t>459</t>
  </si>
  <si>
    <t>Ostatní rezervy</t>
  </si>
  <si>
    <t>Jiné dlouhodobé závazky</t>
  </si>
  <si>
    <t>Odložená daň</t>
  </si>
  <si>
    <t>4811</t>
  </si>
  <si>
    <t>Odložená daňová pohledávka</t>
  </si>
  <si>
    <t>4812</t>
  </si>
  <si>
    <t>Odložený daňový závazek</t>
  </si>
  <si>
    <t>Přílohu tvoří výpočet odložené daně</t>
  </si>
  <si>
    <r>
      <rPr>
        <b/>
        <sz val="10"/>
        <rFont val="Arial"/>
        <family val="2"/>
      </rPr>
      <t>Odložená daň</t>
    </r>
    <r>
      <rPr>
        <b/>
        <sz val="16"/>
        <rFont val="Times New Roman CE"/>
        <family val="1"/>
      </rPr>
      <t xml:space="preserve"> </t>
    </r>
    <r>
      <rPr>
        <b/>
        <sz val="11"/>
        <rFont val="Times New Roman CE"/>
        <family val="1"/>
      </rPr>
      <t>k datu:</t>
    </r>
  </si>
  <si>
    <t>Poznámky</t>
  </si>
  <si>
    <t>Obsah položky ( roční obraty)</t>
  </si>
  <si>
    <t>Zůstatek účtu</t>
  </si>
  <si>
    <t>Daňové stavy</t>
  </si>
  <si>
    <t>Účetní  stavy</t>
  </si>
  <si>
    <t>Základ pro výpočet odložené daně</t>
  </si>
  <si>
    <t xml:space="preserve">U všech položek je nutné posoudit, zda budou v budoucnosti daňovým nákladem. </t>
  </si>
  <si>
    <t>Zůstatková cena majetku</t>
  </si>
  <si>
    <t>Má  Dáti</t>
  </si>
  <si>
    <t>Zapíše se daňová a účetní zůstatková hodnota. Pokud je daňová zůstatková hodnota nižší, tak se vypočte odložený daňový závazek a naopak.</t>
  </si>
  <si>
    <t>Opravná položka k majetku</t>
  </si>
  <si>
    <t>Zapíše se účetní stav opravné položky a vypočte se daňová pohledávka.</t>
  </si>
  <si>
    <t xml:space="preserve">Opravná položka k finančním  investicím </t>
  </si>
  <si>
    <t>Opravná položka k zásobám</t>
  </si>
  <si>
    <t>Opravná položka k pohledávkám</t>
  </si>
  <si>
    <t>Zapíše se účetní stav opravné položky a z toho stav daňové opravné položky, vypočte se daňová pohledávka.</t>
  </si>
  <si>
    <t>Rezervy - účetní</t>
  </si>
  <si>
    <t>Zapíše se účetní stav rezerv a z toho stav daňové rezervy, vypočte se daňová pohledávka.</t>
  </si>
  <si>
    <t>Rezervy na kursové ztráty</t>
  </si>
  <si>
    <t>Zapíše se účetní stav rezerv, vypočte se daňová pohledávka.</t>
  </si>
  <si>
    <t>Daňová ztráta, kterou je možno uplatnit v dalších letech</t>
  </si>
  <si>
    <t xml:space="preserve">Zapíše se stav daňové ztráty, kterou je možno uplatnit v dalších letech, vypočte se daňová pohledávka. </t>
  </si>
  <si>
    <t>CELKEM ZÁKLAD ODLOŽENÉ DANĚ</t>
  </si>
  <si>
    <t xml:space="preserve">Sazba daně z příjmů platná pro další rok   </t>
  </si>
  <si>
    <t>CELKEM ODLOŽENÁ DAŇ KS ( + daňový závazek , - daňová pohledávka)</t>
  </si>
  <si>
    <t>Konečný stav účtu 481.</t>
  </si>
  <si>
    <t>Odložená daň PS (z minulého období  + závazek; - pohledávka)</t>
  </si>
  <si>
    <t>Počáteční stav účtu 481.</t>
  </si>
  <si>
    <t xml:space="preserve">Změna stavu daňové pohledávky / závazku  za účetní období </t>
  </si>
  <si>
    <t>Zaúčtuje se změna stavu odložené daně 592/481 buď plusem nebo mínusem. Konečný stav účtu 481 musí být ve stejné výši jako je nově vypočtená výše odložené daně.</t>
  </si>
  <si>
    <t xml:space="preserve">O odložené daňové pohledávce se účtuje pouze tehdy, je-li pravděpodobné, že základ daně, proti kterému bude možné využít rozdíly je dosažitelný.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</si>
</sst>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Kč-405];[RED]\-#,##0.00\ [$Kč-405]"/>
    <numFmt numFmtId="166" formatCode="@"/>
    <numFmt numFmtId="167" formatCode="d/\ m/\ yyyy"/>
    <numFmt numFmtId="168" formatCode="General"/>
    <numFmt numFmtId="169" formatCode="dd/mm/yyyy"/>
    <numFmt numFmtId="170" formatCode="#,##0.00"/>
    <numFmt numFmtId="171" formatCode="d/m/yyyy"/>
    <numFmt numFmtId="172" formatCode="#,##0"/>
    <numFmt numFmtId="173" formatCode="0%"/>
    <numFmt numFmtId="174" formatCode="#,##0\ [$Kč-405];[RED]\-#,##0\ [$Kč-405]"/>
  </numFmts>
  <fonts count="29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6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6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 CE"/>
      <family val="1"/>
    </font>
    <font>
      <b/>
      <sz val="11"/>
      <name val="Times New Roman CE"/>
      <family val="1"/>
    </font>
    <font>
      <i/>
      <sz val="10"/>
      <color indexed="16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7" fontId="3" fillId="2" borderId="0" xfId="0" applyNumberFormat="1" applyFont="1" applyFill="1" applyAlignment="1">
      <alignment/>
    </xf>
    <xf numFmtId="166" fontId="0" fillId="0" borderId="0" xfId="0" applyNumberFormat="1" applyAlignment="1">
      <alignment wrapText="1"/>
    </xf>
    <xf numFmtId="166" fontId="5" fillId="3" borderId="0" xfId="0" applyNumberFormat="1" applyFont="1" applyFill="1" applyAlignment="1">
      <alignment horizontal="center" wrapText="1"/>
    </xf>
    <xf numFmtId="166" fontId="6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4" fontId="8" fillId="0" borderId="0" xfId="0" applyFont="1" applyAlignment="1">
      <alignment/>
    </xf>
    <xf numFmtId="164" fontId="8" fillId="0" borderId="0" xfId="0" applyNumberFormat="1" applyFont="1" applyBorder="1" applyAlignment="1">
      <alignment horizontal="left" vertical="center"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right" vertical="center"/>
    </xf>
    <xf numFmtId="169" fontId="9" fillId="0" borderId="0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164" fontId="12" fillId="0" borderId="0" xfId="0" applyFont="1" applyAlignment="1">
      <alignment/>
    </xf>
    <xf numFmtId="164" fontId="12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8" fillId="0" borderId="0" xfId="0" applyNumberFormat="1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9" fontId="14" fillId="0" borderId="0" xfId="0" applyNumberFormat="1" applyFont="1" applyBorder="1" applyAlignment="1">
      <alignment horizontal="left" vertical="center"/>
    </xf>
    <xf numFmtId="164" fontId="15" fillId="0" borderId="0" xfId="0" applyFont="1" applyAlignment="1">
      <alignment horizontal="center" vertical="top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Alignment="1">
      <alignment horizontal="left"/>
    </xf>
    <xf numFmtId="164" fontId="16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7" fontId="15" fillId="0" borderId="0" xfId="0" applyNumberFormat="1" applyFont="1" applyAlignment="1">
      <alignment horizontal="left"/>
    </xf>
    <xf numFmtId="164" fontId="0" fillId="0" borderId="0" xfId="0" applyFont="1" applyFill="1" applyAlignment="1">
      <alignment/>
    </xf>
    <xf numFmtId="164" fontId="12" fillId="0" borderId="0" xfId="0" applyFont="1" applyAlignment="1">
      <alignment horizontal="right"/>
    </xf>
    <xf numFmtId="167" fontId="9" fillId="0" borderId="0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9" fillId="0" borderId="1" xfId="0" applyFont="1" applyBorder="1" applyAlignment="1">
      <alignment vertical="top"/>
    </xf>
    <xf numFmtId="164" fontId="9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/>
    </xf>
    <xf numFmtId="164" fontId="9" fillId="0" borderId="1" xfId="0" applyFont="1" applyBorder="1" applyAlignment="1">
      <alignment wrapText="1"/>
    </xf>
    <xf numFmtId="170" fontId="9" fillId="0" borderId="1" xfId="0" applyNumberFormat="1" applyFont="1" applyBorder="1" applyAlignment="1">
      <alignment/>
    </xf>
    <xf numFmtId="164" fontId="9" fillId="0" borderId="0" xfId="0" applyFont="1" applyBorder="1" applyAlignment="1">
      <alignment vertical="top" wrapText="1"/>
    </xf>
    <xf numFmtId="164" fontId="18" fillId="0" borderId="0" xfId="0" applyFont="1" applyAlignment="1">
      <alignment/>
    </xf>
    <xf numFmtId="167" fontId="9" fillId="0" borderId="0" xfId="0" applyNumberFormat="1" applyFont="1" applyAlignment="1">
      <alignment/>
    </xf>
    <xf numFmtId="164" fontId="8" fillId="0" borderId="0" xfId="0" applyFont="1" applyAlignment="1">
      <alignment horizontal="left" vertical="center"/>
    </xf>
    <xf numFmtId="166" fontId="19" fillId="0" borderId="1" xfId="0" applyNumberFormat="1" applyFont="1" applyBorder="1" applyAlignment="1">
      <alignment/>
    </xf>
    <xf numFmtId="164" fontId="8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/>
    </xf>
    <xf numFmtId="164" fontId="3" fillId="0" borderId="2" xfId="0" applyFont="1" applyBorder="1" applyAlignment="1">
      <alignment horizontal="left" indent="3"/>
    </xf>
    <xf numFmtId="164" fontId="23" fillId="0" borderId="2" xfId="0" applyFont="1" applyBorder="1" applyAlignment="1">
      <alignment horizontal="center"/>
    </xf>
    <xf numFmtId="170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170" fontId="23" fillId="0" borderId="2" xfId="0" applyNumberFormat="1" applyFont="1" applyFill="1" applyBorder="1" applyAlignment="1">
      <alignment horizontal="center"/>
    </xf>
    <xf numFmtId="164" fontId="3" fillId="0" borderId="3" xfId="0" applyFont="1" applyBorder="1" applyAlignment="1">
      <alignment/>
    </xf>
    <xf numFmtId="170" fontId="3" fillId="0" borderId="3" xfId="0" applyNumberFormat="1" applyFont="1" applyFill="1" applyBorder="1" applyAlignment="1">
      <alignment/>
    </xf>
    <xf numFmtId="164" fontId="0" fillId="0" borderId="3" xfId="0" applyFill="1" applyBorder="1" applyAlignment="1">
      <alignment/>
    </xf>
    <xf numFmtId="164" fontId="0" fillId="0" borderId="3" xfId="0" applyBorder="1" applyAlignment="1">
      <alignment/>
    </xf>
    <xf numFmtId="170" fontId="3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71" fontId="0" fillId="0" borderId="3" xfId="0" applyNumberFormat="1" applyFill="1" applyBorder="1" applyAlignment="1">
      <alignment horizontal="left"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vertical="top" wrapText="1"/>
    </xf>
    <xf numFmtId="166" fontId="9" fillId="0" borderId="0" xfId="0" applyNumberFormat="1" applyFont="1" applyBorder="1" applyAlignment="1">
      <alignment/>
    </xf>
    <xf numFmtId="164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3" fillId="0" borderId="4" xfId="0" applyFont="1" applyBorder="1" applyAlignment="1">
      <alignment wrapText="1"/>
    </xf>
    <xf numFmtId="164" fontId="3" fillId="0" borderId="5" xfId="0" applyFont="1" applyFill="1" applyBorder="1" applyAlignment="1">
      <alignment wrapText="1"/>
    </xf>
    <xf numFmtId="164" fontId="3" fillId="0" borderId="5" xfId="0" applyFont="1" applyBorder="1" applyAlignment="1">
      <alignment wrapText="1"/>
    </xf>
    <xf numFmtId="164" fontId="0" fillId="4" borderId="6" xfId="0" applyFont="1" applyFill="1" applyBorder="1" applyAlignment="1">
      <alignment/>
    </xf>
    <xf numFmtId="170" fontId="0" fillId="4" borderId="1" xfId="0" applyNumberFormat="1" applyFont="1" applyFill="1" applyBorder="1" applyAlignment="1">
      <alignment/>
    </xf>
    <xf numFmtId="171" fontId="24" fillId="4" borderId="1" xfId="0" applyNumberFormat="1" applyFont="1" applyFill="1" applyBorder="1" applyAlignment="1">
      <alignment/>
    </xf>
    <xf numFmtId="172" fontId="24" fillId="0" borderId="1" xfId="0" applyNumberFormat="1" applyFont="1" applyFill="1" applyBorder="1" applyAlignment="1">
      <alignment/>
    </xf>
    <xf numFmtId="172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171" fontId="0" fillId="4" borderId="1" xfId="0" applyNumberFormat="1" applyFont="1" applyFill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70" fontId="3" fillId="0" borderId="8" xfId="0" applyNumberFormat="1" applyFont="1" applyBorder="1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27" fillId="5" borderId="1" xfId="0" applyFont="1" applyFill="1" applyBorder="1" applyAlignment="1">
      <alignment horizontal="center" wrapText="1"/>
    </xf>
    <xf numFmtId="164" fontId="2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70" fontId="0" fillId="4" borderId="1" xfId="0" applyNumberFormat="1" applyFont="1" applyFill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164" fontId="23" fillId="0" borderId="1" xfId="0" applyFont="1" applyBorder="1" applyAlignment="1">
      <alignment wrapText="1"/>
    </xf>
    <xf numFmtId="164" fontId="0" fillId="0" borderId="0" xfId="0" applyFont="1" applyAlignment="1">
      <alignment wrapText="1"/>
    </xf>
    <xf numFmtId="170" fontId="0" fillId="5" borderId="1" xfId="0" applyNumberFormat="1" applyFont="1" applyFill="1" applyBorder="1" applyAlignment="1">
      <alignment horizontal="right"/>
    </xf>
    <xf numFmtId="164" fontId="0" fillId="6" borderId="1" xfId="0" applyFont="1" applyFill="1" applyBorder="1" applyAlignment="1">
      <alignment wrapText="1"/>
    </xf>
    <xf numFmtId="170" fontId="0" fillId="6" borderId="1" xfId="0" applyNumberFormat="1" applyFont="1" applyFill="1" applyBorder="1" applyAlignment="1">
      <alignment horizontal="right"/>
    </xf>
    <xf numFmtId="170" fontId="3" fillId="6" borderId="1" xfId="0" applyNumberFormat="1" applyFont="1" applyFill="1" applyBorder="1" applyAlignment="1">
      <alignment horizontal="right"/>
    </xf>
    <xf numFmtId="164" fontId="0" fillId="0" borderId="1" xfId="0" applyFont="1" applyBorder="1" applyAlignment="1">
      <alignment horizontal="left" vertical="center" wrapText="1"/>
    </xf>
    <xf numFmtId="173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74" fontId="3" fillId="0" borderId="1" xfId="0" applyNumberFormat="1" applyFont="1" applyBorder="1" applyAlignment="1">
      <alignment/>
    </xf>
    <xf numFmtId="174" fontId="3" fillId="4" borderId="1" xfId="0" applyNumberFormat="1" applyFont="1" applyFill="1" applyBorder="1" applyAlignment="1">
      <alignment vertical="center"/>
    </xf>
    <xf numFmtId="174" fontId="28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8" fillId="0" borderId="0" xfId="0" applyFont="1" applyFill="1" applyAlignment="1">
      <alignment horizontal="left"/>
    </xf>
    <xf numFmtId="164" fontId="28" fillId="0" borderId="0" xfId="0" applyFont="1" applyFill="1" applyAlignment="1">
      <alignment horizontal="center"/>
    </xf>
    <xf numFmtId="170" fontId="28" fillId="0" borderId="0" xfId="0" applyNumberFormat="1" applyFont="1" applyFill="1" applyAlignment="1">
      <alignment/>
    </xf>
    <xf numFmtId="164" fontId="27" fillId="5" borderId="1" xfId="0" applyFont="1" applyFill="1" applyBorder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dpis" xfId="20"/>
    <cellStyle name="Nadpis1" xfId="21"/>
    <cellStyle name="Výsledek" xfId="22"/>
    <cellStyle name="Výsledek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B19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1.7109375" style="1" customWidth="1"/>
    <col min="2" max="2" width="26.421875" style="2" customWidth="1"/>
    <col min="3" max="16384" width="11.421875" style="1" customWidth="1"/>
  </cols>
  <sheetData>
    <row r="1" spans="1:2" ht="33.75" customHeight="1">
      <c r="A1" s="3" t="s">
        <v>0</v>
      </c>
      <c r="B1" s="3"/>
    </row>
    <row r="3" spans="1:2" ht="14.25">
      <c r="A3" s="1" t="s">
        <v>1</v>
      </c>
      <c r="B3" s="4" t="s">
        <v>2</v>
      </c>
    </row>
    <row r="4" spans="1:2" ht="14.25">
      <c r="A4" s="1" t="s">
        <v>3</v>
      </c>
      <c r="B4" s="5">
        <v>123456</v>
      </c>
    </row>
    <row r="5" ht="12.75">
      <c r="B5" s="6"/>
    </row>
    <row r="6" spans="1:2" ht="12.75">
      <c r="A6" s="1" t="s">
        <v>4</v>
      </c>
      <c r="B6" s="7">
        <v>44561</v>
      </c>
    </row>
    <row r="7" ht="12.75">
      <c r="B7" s="6"/>
    </row>
    <row r="8" spans="1:2" ht="14.25">
      <c r="A8" s="1" t="s">
        <v>5</v>
      </c>
      <c r="B8" s="7">
        <v>44561</v>
      </c>
    </row>
    <row r="9" ht="12.75">
      <c r="B9" s="6"/>
    </row>
    <row r="10" spans="1:2" ht="14.25">
      <c r="A10" s="1" t="s">
        <v>6</v>
      </c>
      <c r="B10" s="7">
        <v>44620</v>
      </c>
    </row>
    <row r="11" ht="14.25">
      <c r="B11" s="7"/>
    </row>
    <row r="12" spans="1:2" ht="14.25">
      <c r="A12" s="1" t="s">
        <v>7</v>
      </c>
      <c r="B12" s="7">
        <f>+B10</f>
        <v>44620</v>
      </c>
    </row>
    <row r="13" ht="12.75">
      <c r="B13" s="6"/>
    </row>
    <row r="14" ht="12.75">
      <c r="B14" s="6"/>
    </row>
    <row r="15" spans="1:2" ht="14.25">
      <c r="A15" s="1" t="s">
        <v>8</v>
      </c>
      <c r="B15" s="7" t="s">
        <v>9</v>
      </c>
    </row>
    <row r="16" ht="12.75">
      <c r="B16" s="6"/>
    </row>
    <row r="17" spans="1:2" ht="14.25">
      <c r="A17" s="1" t="s">
        <v>10</v>
      </c>
      <c r="B17" s="7" t="s">
        <v>11</v>
      </c>
    </row>
    <row r="18" ht="12.75">
      <c r="B18" s="6"/>
    </row>
    <row r="19" spans="1:2" ht="14.25">
      <c r="A19" s="1" t="s">
        <v>12</v>
      </c>
      <c r="B19" s="7" t="s">
        <v>13</v>
      </c>
    </row>
  </sheetData>
  <sheetProtection selectLockedCells="1" selectUnlockedCells="1"/>
  <mergeCells count="1">
    <mergeCell ref="A1:B1"/>
  </mergeCells>
  <printOptions/>
  <pageMargins left="0.7875" right="0.7875" top="1.1638888888888888" bottom="0.7875" header="0.7875" footer="0.5118055555555555"/>
  <pageSetup firstPageNumber="1" useFirstPageNumber="1" fitToHeight="1" fitToWidth="1" horizontalDpi="300" verticalDpi="300" orientation="portrait" paperSize="9"/>
  <headerFooter alignWithMargins="0">
    <oddHeader>&amp;L&amp;"Times New Roman,Regular"Společnost&amp;C&amp;"Times New Roman,Regular"Sídlo&amp;R&amp;"Times New Roman,Regular"IČO XXXX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32"/>
  <sheetViews>
    <sheetView workbookViewId="0" topLeftCell="A8">
      <selection activeCell="B31" sqref="B31"/>
    </sheetView>
  </sheetViews>
  <sheetFormatPr defaultColWidth="9.140625" defaultRowHeight="12.75"/>
  <cols>
    <col min="1" max="1" width="12.140625" style="0" customWidth="1"/>
    <col min="2" max="2" width="15.57421875" style="0" customWidth="1"/>
    <col min="3" max="3" width="10.28125" style="0" customWidth="1"/>
    <col min="4" max="4" width="19.00390625" style="0" customWidth="1"/>
    <col min="5" max="16384" width="11.421875" style="0" customWidth="1"/>
  </cols>
  <sheetData>
    <row r="1" spans="1:5" s="26" customFormat="1" ht="14.25">
      <c r="A1" s="25">
        <f>Uvod!B3</f>
        <v>0</v>
      </c>
      <c r="B1" s="25"/>
      <c r="C1" s="25"/>
      <c r="D1" s="25" t="s">
        <v>106</v>
      </c>
      <c r="E1" s="28">
        <f>Uvod!B4</f>
        <v>123456</v>
      </c>
    </row>
    <row r="2" spans="1:6" ht="14.25">
      <c r="A2" s="60"/>
      <c r="B2" s="14"/>
      <c r="C2" s="14"/>
      <c r="D2" s="14"/>
      <c r="E2" s="14"/>
      <c r="F2" s="14"/>
    </row>
    <row r="3" spans="1:6" ht="14.25">
      <c r="A3" s="60"/>
      <c r="B3" s="14"/>
      <c r="C3" s="14"/>
      <c r="D3" s="14"/>
      <c r="E3" s="14"/>
      <c r="F3" s="14"/>
    </row>
    <row r="4" spans="1:4" ht="18.75">
      <c r="A4" s="61" t="s">
        <v>213</v>
      </c>
      <c r="B4" s="61"/>
      <c r="C4" s="61"/>
      <c r="D4" s="61"/>
    </row>
    <row r="5" spans="1:4" ht="14.25">
      <c r="A5" s="62"/>
      <c r="B5" s="62"/>
      <c r="C5" s="62"/>
      <c r="D5" s="62"/>
    </row>
    <row r="6" spans="1:5" ht="14.25">
      <c r="A6" s="63" t="s">
        <v>214</v>
      </c>
      <c r="B6" s="63" t="s">
        <v>215</v>
      </c>
      <c r="D6" s="63" t="s">
        <v>216</v>
      </c>
      <c r="E6" s="64">
        <f>Uvod!B6</f>
        <v>44561</v>
      </c>
    </row>
    <row r="7" spans="1:4" ht="14.25">
      <c r="A7" s="62"/>
      <c r="B7" s="62"/>
      <c r="C7" s="62"/>
      <c r="D7" s="62"/>
    </row>
    <row r="8" spans="1:4" ht="14.25">
      <c r="A8" s="65"/>
      <c r="B8" s="66" t="s">
        <v>217</v>
      </c>
      <c r="C8" s="66"/>
      <c r="D8" s="66"/>
    </row>
    <row r="9" spans="1:4" ht="14.25">
      <c r="A9" s="67"/>
      <c r="B9" s="67"/>
      <c r="C9" s="67"/>
      <c r="D9" s="67"/>
    </row>
    <row r="10" spans="2:4" ht="14.25">
      <c r="B10" s="68" t="s">
        <v>218</v>
      </c>
      <c r="C10" s="68"/>
      <c r="D10" s="68"/>
    </row>
    <row r="11" spans="2:4" ht="14.25">
      <c r="B11" s="69" t="s">
        <v>219</v>
      </c>
      <c r="C11" s="69" t="s">
        <v>220</v>
      </c>
      <c r="D11" s="69" t="s">
        <v>221</v>
      </c>
    </row>
    <row r="12" spans="2:4" ht="14.25">
      <c r="B12" s="70">
        <v>5000</v>
      </c>
      <c r="C12" s="71"/>
      <c r="D12" s="72">
        <f aca="true" t="shared" si="0" ref="D12:D23">B12*C12</f>
        <v>0</v>
      </c>
    </row>
    <row r="13" spans="2:4" ht="14.25">
      <c r="B13" s="70">
        <v>2000</v>
      </c>
      <c r="C13" s="71"/>
      <c r="D13" s="72">
        <f t="shared" si="0"/>
        <v>0</v>
      </c>
    </row>
    <row r="14" spans="2:4" ht="14.25">
      <c r="B14" s="70">
        <v>1000</v>
      </c>
      <c r="C14" s="71"/>
      <c r="D14" s="72">
        <f t="shared" si="0"/>
        <v>0</v>
      </c>
    </row>
    <row r="15" spans="2:4" ht="14.25">
      <c r="B15" s="70">
        <v>500</v>
      </c>
      <c r="C15" s="71"/>
      <c r="D15" s="72">
        <f t="shared" si="0"/>
        <v>0</v>
      </c>
    </row>
    <row r="16" spans="2:4" ht="14.25">
      <c r="B16" s="70">
        <v>200</v>
      </c>
      <c r="C16" s="71"/>
      <c r="D16" s="72">
        <f t="shared" si="0"/>
        <v>0</v>
      </c>
    </row>
    <row r="17" spans="2:4" ht="14.25">
      <c r="B17" s="70">
        <v>100</v>
      </c>
      <c r="C17" s="71"/>
      <c r="D17" s="72">
        <f t="shared" si="0"/>
        <v>0</v>
      </c>
    </row>
    <row r="18" spans="2:4" ht="14.25">
      <c r="B18" s="70">
        <v>50</v>
      </c>
      <c r="C18" s="71"/>
      <c r="D18" s="72">
        <f t="shared" si="0"/>
        <v>0</v>
      </c>
    </row>
    <row r="19" spans="2:4" ht="14.25">
      <c r="B19" s="70">
        <v>20</v>
      </c>
      <c r="C19" s="71"/>
      <c r="D19" s="72">
        <f t="shared" si="0"/>
        <v>0</v>
      </c>
    </row>
    <row r="20" spans="2:4" ht="14.25">
      <c r="B20" s="70">
        <v>10</v>
      </c>
      <c r="C20" s="71"/>
      <c r="D20" s="72">
        <f t="shared" si="0"/>
        <v>0</v>
      </c>
    </row>
    <row r="21" spans="2:4" ht="14.25">
      <c r="B21" s="70">
        <v>5</v>
      </c>
      <c r="C21" s="71"/>
      <c r="D21" s="72">
        <f t="shared" si="0"/>
        <v>0</v>
      </c>
    </row>
    <row r="22" spans="2:4" ht="14.25">
      <c r="B22" s="70">
        <v>2</v>
      </c>
      <c r="C22" s="71"/>
      <c r="D22" s="72">
        <f t="shared" si="0"/>
        <v>0</v>
      </c>
    </row>
    <row r="23" spans="2:4" ht="14.25">
      <c r="B23" s="70">
        <v>1</v>
      </c>
      <c r="C23" s="71"/>
      <c r="D23" s="72">
        <f t="shared" si="0"/>
        <v>0</v>
      </c>
    </row>
    <row r="24" spans="2:4" ht="14.25">
      <c r="B24" s="73" t="s">
        <v>222</v>
      </c>
      <c r="C24" s="71"/>
      <c r="D24" s="72">
        <f>SUM(D12:D23)</f>
        <v>0</v>
      </c>
    </row>
    <row r="25" spans="1:4" ht="14.25">
      <c r="A25" s="74"/>
      <c r="B25" s="75"/>
      <c r="C25" s="76"/>
      <c r="D25" s="77"/>
    </row>
    <row r="26" spans="1:4" ht="14.25">
      <c r="A26" s="28"/>
      <c r="B26" s="78"/>
      <c r="C26" s="79"/>
      <c r="D26" s="80"/>
    </row>
    <row r="27" spans="1:4" ht="14.25">
      <c r="A27" s="28"/>
      <c r="B27" s="78"/>
      <c r="C27" s="79"/>
      <c r="D27" s="80"/>
    </row>
    <row r="28" spans="1:4" ht="14.25">
      <c r="A28" s="28"/>
      <c r="B28" s="78"/>
      <c r="C28" s="79"/>
      <c r="D28" s="80"/>
    </row>
    <row r="29" spans="1:4" ht="14.25">
      <c r="A29" s="81" t="s">
        <v>223</v>
      </c>
      <c r="B29" s="82"/>
      <c r="C29" s="83" t="s">
        <v>224</v>
      </c>
      <c r="D29" s="84"/>
    </row>
    <row r="30" spans="1:3" ht="37.5" customHeight="1">
      <c r="A30" s="28"/>
      <c r="B30" s="78"/>
      <c r="C30" s="79"/>
    </row>
    <row r="31" spans="1:5" ht="14.25">
      <c r="A31" s="85"/>
      <c r="B31" s="85">
        <f>Uvod!B6</f>
        <v>44561</v>
      </c>
      <c r="C31" s="79"/>
      <c r="D31" s="85"/>
      <c r="E31" s="85"/>
    </row>
    <row r="32" spans="1:5" ht="14.25">
      <c r="A32" t="s">
        <v>225</v>
      </c>
      <c r="B32" s="86"/>
      <c r="D32" s="87" t="s">
        <v>226</v>
      </c>
      <c r="E32" s="87"/>
    </row>
  </sheetData>
  <sheetProtection selectLockedCells="1" selectUnlockedCells="1"/>
  <mergeCells count="7">
    <mergeCell ref="A4:D4"/>
    <mergeCell ref="A5:D5"/>
    <mergeCell ref="A7:D7"/>
    <mergeCell ref="B8:D8"/>
    <mergeCell ref="A9:D9"/>
    <mergeCell ref="B10:D10"/>
    <mergeCell ref="D32:E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9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 t="s">
        <v>227</v>
      </c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 t="s">
        <v>227</v>
      </c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 t="s">
        <v>228</v>
      </c>
      <c r="F20" s="47"/>
      <c r="G20"/>
      <c r="H20" s="47"/>
    </row>
    <row r="22" spans="1:8" s="16" customFormat="1" ht="4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229</v>
      </c>
      <c r="B23" s="53" t="s">
        <v>230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231</v>
      </c>
      <c r="B24" s="53" t="s">
        <v>232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233</v>
      </c>
      <c r="B25" s="53" t="s">
        <v>234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235</v>
      </c>
      <c r="B26" s="53" t="s">
        <v>236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 customHeight="1">
      <c r="A27" s="52" t="s">
        <v>237</v>
      </c>
      <c r="B27" s="53" t="s">
        <v>238</v>
      </c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="16" customFormat="1" ht="15"/>
    <row r="30" spans="1:8" s="16" customFormat="1" ht="15" customHeight="1">
      <c r="A30" s="55" t="s">
        <v>239</v>
      </c>
      <c r="B30" s="55"/>
      <c r="C30" s="55"/>
      <c r="D30" s="55"/>
      <c r="E30" s="55"/>
      <c r="F30" s="55"/>
      <c r="G30" s="55"/>
      <c r="H30" s="55"/>
    </row>
    <row r="31" spans="1:8" s="16" customFormat="1" ht="25.5" customHeight="1">
      <c r="A31" s="55"/>
      <c r="B31" s="55"/>
      <c r="C31" s="55"/>
      <c r="D31" s="55"/>
      <c r="E31" s="55"/>
      <c r="F31" s="55"/>
      <c r="G31" s="55"/>
      <c r="H31" s="55"/>
    </row>
    <row r="32" spans="1:7" s="16" customFormat="1" ht="15">
      <c r="A32" s="16" t="s">
        <v>184</v>
      </c>
      <c r="E32" s="56" t="s">
        <v>185</v>
      </c>
      <c r="F32" s="56"/>
      <c r="G32" s="56"/>
    </row>
    <row r="33" s="16" customFormat="1" ht="15"/>
    <row r="34" spans="1:5" s="16" customFormat="1" ht="23.25" customHeight="1">
      <c r="A34" s="16" t="s">
        <v>186</v>
      </c>
      <c r="E34" s="16">
        <f>Uvod!B17</f>
        <v>0</v>
      </c>
    </row>
    <row r="35" s="16" customFormat="1" ht="15"/>
    <row r="36" spans="1:5" s="16" customFormat="1" ht="15">
      <c r="A36" s="16" t="s">
        <v>187</v>
      </c>
      <c r="E36" s="16">
        <f>Uvod!B19</f>
        <v>0</v>
      </c>
    </row>
    <row r="37" s="16" customFormat="1" ht="15"/>
    <row r="38" spans="1:5" s="16" customFormat="1" ht="15">
      <c r="A38" s="16" t="s">
        <v>188</v>
      </c>
      <c r="B38" s="57"/>
      <c r="E38" s="57">
        <f>Uvod!B12</f>
        <v>44620</v>
      </c>
    </row>
    <row r="39" s="16" customFormat="1" ht="15">
      <c r="A39" s="56" t="s">
        <v>189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0:H3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A2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4.25"/>
    <row r="2" ht="12.75">
      <c r="A2" t="s">
        <v>240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9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 t="s">
        <v>227</v>
      </c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 t="s">
        <v>227</v>
      </c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/>
      <c r="F20" s="47" t="s">
        <v>241</v>
      </c>
      <c r="G20" s="47"/>
      <c r="H20" s="47"/>
    </row>
    <row r="22" spans="1:8" s="16" customFormat="1" ht="48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242</v>
      </c>
      <c r="B23" s="53" t="s">
        <v>243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244</v>
      </c>
      <c r="B24" s="53" t="s">
        <v>245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="16" customFormat="1" ht="15"/>
    <row r="30" spans="1:8" s="16" customFormat="1" ht="15" customHeight="1">
      <c r="A30" s="55" t="s">
        <v>246</v>
      </c>
      <c r="B30" s="55"/>
      <c r="C30" s="55"/>
      <c r="D30" s="55"/>
      <c r="E30" s="55"/>
      <c r="F30" s="55"/>
      <c r="G30" s="55"/>
      <c r="H30" s="55"/>
    </row>
    <row r="31" spans="1:8" s="16" customFormat="1" ht="25.5" customHeight="1">
      <c r="A31" s="55"/>
      <c r="B31" s="55"/>
      <c r="C31" s="55"/>
      <c r="D31" s="55"/>
      <c r="E31" s="55"/>
      <c r="F31" s="55"/>
      <c r="G31" s="55"/>
      <c r="H31" s="55"/>
    </row>
    <row r="32" spans="1:7" s="16" customFormat="1" ht="15">
      <c r="A32" s="16" t="s">
        <v>184</v>
      </c>
      <c r="E32" s="56" t="s">
        <v>185</v>
      </c>
      <c r="F32" s="56"/>
      <c r="G32" s="56"/>
    </row>
    <row r="33" s="16" customFormat="1" ht="15"/>
    <row r="34" spans="1:5" s="16" customFormat="1" ht="23.25" customHeight="1">
      <c r="A34" s="16" t="s">
        <v>186</v>
      </c>
      <c r="E34" s="16">
        <f>Uvod!B17</f>
        <v>0</v>
      </c>
    </row>
    <row r="35" s="16" customFormat="1" ht="15"/>
    <row r="36" spans="1:5" s="16" customFormat="1" ht="15">
      <c r="A36" s="16" t="s">
        <v>187</v>
      </c>
      <c r="E36" s="16">
        <f>Uvod!B19</f>
        <v>0</v>
      </c>
    </row>
    <row r="37" s="16" customFormat="1" ht="15"/>
    <row r="38" spans="1:5" s="16" customFormat="1" ht="15">
      <c r="A38" s="16" t="s">
        <v>188</v>
      </c>
      <c r="B38" s="57"/>
      <c r="E38" s="57">
        <f>Uvod!B12</f>
        <v>44620</v>
      </c>
    </row>
    <row r="39" s="16" customFormat="1" ht="15">
      <c r="A39" s="56" t="s">
        <v>189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0:H3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4.25">
      <c r="A1" t="s">
        <v>247</v>
      </c>
    </row>
    <row r="3" ht="14.25"/>
  </sheetData>
  <sheetProtection selectLockedCells="1" selectUnlockedCells="1"/>
  <printOptions/>
  <pageMargins left="0.7875" right="0.7875" top="1.1638888888888888" bottom="0.7875" header="0.7875" footer="0.5118055555555555"/>
  <pageSetup fitToHeight="1" fitToWidth="1" horizontalDpi="300" verticalDpi="300" orientation="portrait" paperSize="9"/>
  <headerFooter alignWithMargins="0">
    <oddHeader>&amp;L&amp;"Times New Roman,Regular"Společnost&amp;C&amp;"Times New Roman,Regular"Sídlo&amp;R&amp;"Times New Roman,Regular"IČO XXXX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9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4.2812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 t="s">
        <v>248</v>
      </c>
      <c r="F20" s="47"/>
      <c r="G20" s="47"/>
      <c r="H20" s="47"/>
    </row>
    <row r="22" spans="1:8" s="16" customFormat="1" ht="4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249</v>
      </c>
      <c r="B23" s="53" t="s">
        <v>250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251</v>
      </c>
      <c r="B24" s="53" t="s">
        <v>252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253</v>
      </c>
      <c r="B25" s="53" t="s">
        <v>254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255</v>
      </c>
      <c r="B26" s="53" t="s">
        <v>256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 customHeight="1">
      <c r="A27" s="52" t="s">
        <v>257</v>
      </c>
      <c r="B27" s="53" t="s">
        <v>258</v>
      </c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="16" customFormat="1" ht="15">
      <c r="A29" s="16" t="s">
        <v>259</v>
      </c>
    </row>
    <row r="30" spans="1:8" s="16" customFormat="1" ht="15" customHeight="1">
      <c r="A30" s="88" t="s">
        <v>260</v>
      </c>
      <c r="B30" s="88"/>
      <c r="C30" s="88"/>
      <c r="D30" s="88"/>
      <c r="E30" s="88"/>
      <c r="F30" s="88"/>
      <c r="G30" s="88"/>
      <c r="H30" s="88"/>
    </row>
    <row r="31" spans="1:8" s="16" customFormat="1" ht="25.5" customHeight="1">
      <c r="A31" s="88"/>
      <c r="B31" s="88"/>
      <c r="C31" s="88"/>
      <c r="D31" s="88"/>
      <c r="E31" s="88"/>
      <c r="F31" s="88"/>
      <c r="G31" s="88"/>
      <c r="H31" s="88"/>
    </row>
    <row r="32" spans="1:7" s="16" customFormat="1" ht="15">
      <c r="A32" s="16" t="s">
        <v>184</v>
      </c>
      <c r="E32" s="56" t="s">
        <v>185</v>
      </c>
      <c r="F32" s="56"/>
      <c r="G32" s="56"/>
    </row>
    <row r="33" s="16" customFormat="1" ht="15"/>
    <row r="34" spans="1:5" s="16" customFormat="1" ht="23.25" customHeight="1">
      <c r="A34" s="16" t="s">
        <v>186</v>
      </c>
      <c r="E34" s="16">
        <f>Uvod!B17</f>
        <v>0</v>
      </c>
    </row>
    <row r="35" s="16" customFormat="1" ht="15"/>
    <row r="36" spans="1:5" s="16" customFormat="1" ht="15">
      <c r="A36" s="16" t="s">
        <v>187</v>
      </c>
      <c r="E36" s="16">
        <f>Uvod!B19</f>
        <v>0</v>
      </c>
    </row>
    <row r="37" s="16" customFormat="1" ht="15"/>
    <row r="38" spans="1:5" s="16" customFormat="1" ht="15">
      <c r="A38" s="16" t="s">
        <v>188</v>
      </c>
      <c r="B38" s="57"/>
      <c r="E38" s="57">
        <f>Uvod!B12</f>
        <v>44620</v>
      </c>
    </row>
    <row r="39" s="16" customFormat="1" ht="15">
      <c r="A39" s="56" t="s">
        <v>189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0:H3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3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7" s="26" customFormat="1" ht="14.25">
      <c r="A1" s="24">
        <f>Uvod!B3</f>
        <v>0</v>
      </c>
      <c r="B1" s="24"/>
      <c r="C1" s="24"/>
      <c r="D1" s="24"/>
      <c r="E1" s="24"/>
      <c r="F1" s="28" t="s">
        <v>106</v>
      </c>
      <c r="G1" s="26">
        <f>Uvod!B4</f>
        <v>123456</v>
      </c>
    </row>
    <row r="3" ht="14.25">
      <c r="A3" t="s">
        <v>261</v>
      </c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8.421875" style="14" customWidth="1"/>
    <col min="4" max="4" width="2.8515625" style="14" customWidth="1"/>
    <col min="5" max="5" width="13.00390625" style="14" customWidth="1"/>
    <col min="6" max="6" width="3.00390625" style="14" customWidth="1"/>
    <col min="7" max="7" width="12.7109375" style="14" customWidth="1"/>
    <col min="8" max="8" width="16.003906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/>
      <c r="F20" s="47" t="s">
        <v>262</v>
      </c>
      <c r="G20" s="47"/>
      <c r="H20" s="47"/>
    </row>
    <row r="22" spans="1:8" s="16" customFormat="1" ht="4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263</v>
      </c>
      <c r="B23" s="53" t="s">
        <v>264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265</v>
      </c>
      <c r="B24" s="53" t="s">
        <v>266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267</v>
      </c>
      <c r="B25" s="53" t="s">
        <v>268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269</v>
      </c>
      <c r="B26" s="53" t="s">
        <v>270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 customHeight="1">
      <c r="A27" s="52" t="s">
        <v>271</v>
      </c>
      <c r="B27" s="53" t="s">
        <v>272</v>
      </c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 customHeight="1">
      <c r="A28" s="52" t="s">
        <v>273</v>
      </c>
      <c r="B28" s="53" t="s">
        <v>274</v>
      </c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275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3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7" s="26" customFormat="1" ht="14.25">
      <c r="A1" s="24">
        <f>Uvod!B3</f>
        <v>0</v>
      </c>
      <c r="B1" s="24"/>
      <c r="C1" s="24"/>
      <c r="D1" s="24"/>
      <c r="E1" s="24"/>
      <c r="F1" s="28" t="s">
        <v>106</v>
      </c>
      <c r="G1" s="26">
        <f>Uvod!B4</f>
        <v>123456</v>
      </c>
    </row>
    <row r="2" spans="1:7" ht="14.25">
      <c r="A2" s="58"/>
      <c r="B2" s="14"/>
      <c r="C2" s="14"/>
      <c r="D2" s="14"/>
      <c r="E2" s="14"/>
      <c r="F2" s="14"/>
      <c r="G2" s="14"/>
    </row>
    <row r="3" ht="14.25">
      <c r="A3" t="s">
        <v>276</v>
      </c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 t="s">
        <v>277</v>
      </c>
      <c r="F20" s="47"/>
      <c r="G20"/>
      <c r="H20" s="47"/>
    </row>
    <row r="22" spans="1:8" s="16" customFormat="1" ht="4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278</v>
      </c>
      <c r="B23" s="53" t="s">
        <v>279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280</v>
      </c>
      <c r="B24" s="53" t="s">
        <v>281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>
      <c r="A31" s="88"/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110"/>
  <sheetViews>
    <sheetView workbookViewId="0" topLeftCell="A1">
      <selection activeCell="A16" sqref="A16"/>
    </sheetView>
  </sheetViews>
  <sheetFormatPr defaultColWidth="9.140625" defaultRowHeight="12.75"/>
  <cols>
    <col min="1" max="1" width="101.00390625" style="8" customWidth="1"/>
    <col min="2" max="16384" width="11.421875" style="0" customWidth="1"/>
  </cols>
  <sheetData>
    <row r="1" ht="15">
      <c r="A1" s="9" t="s">
        <v>14</v>
      </c>
    </row>
    <row r="2" ht="15">
      <c r="A2" s="10" t="s">
        <v>15</v>
      </c>
    </row>
    <row r="3" ht="15">
      <c r="A3" s="8" t="s">
        <v>16</v>
      </c>
    </row>
    <row r="4" ht="15">
      <c r="A4" s="8" t="s">
        <v>17</v>
      </c>
    </row>
    <row r="5" ht="26.25">
      <c r="A5" s="8" t="s">
        <v>18</v>
      </c>
    </row>
    <row r="6" ht="15">
      <c r="A6" s="8" t="s">
        <v>19</v>
      </c>
    </row>
    <row r="7" ht="26.25">
      <c r="A7" s="8" t="s">
        <v>20</v>
      </c>
    </row>
    <row r="8" ht="15">
      <c r="A8" s="8" t="s">
        <v>21</v>
      </c>
    </row>
    <row r="10" ht="15">
      <c r="A10" s="10" t="s">
        <v>22</v>
      </c>
    </row>
    <row r="11" ht="15">
      <c r="A11" s="8" t="s">
        <v>23</v>
      </c>
    </row>
    <row r="12" ht="15">
      <c r="A12" s="8" t="s">
        <v>24</v>
      </c>
    </row>
    <row r="13" ht="15">
      <c r="A13" s="8" t="s">
        <v>25</v>
      </c>
    </row>
    <row r="14" ht="15">
      <c r="A14" s="8" t="s">
        <v>26</v>
      </c>
    </row>
    <row r="15" ht="15">
      <c r="A15" s="8" t="s">
        <v>27</v>
      </c>
    </row>
    <row r="16" ht="15">
      <c r="A16" s="8" t="s">
        <v>28</v>
      </c>
    </row>
    <row r="18" ht="15">
      <c r="A18" s="10" t="s">
        <v>29</v>
      </c>
    </row>
    <row r="19" ht="15">
      <c r="A19" s="8" t="s">
        <v>30</v>
      </c>
    </row>
    <row r="20" ht="26.25">
      <c r="A20" s="8" t="s">
        <v>31</v>
      </c>
    </row>
    <row r="21" ht="15">
      <c r="A21" s="8" t="s">
        <v>32</v>
      </c>
    </row>
    <row r="22" ht="15">
      <c r="A22" s="8" t="s">
        <v>33</v>
      </c>
    </row>
    <row r="24" ht="15">
      <c r="A24" s="10" t="s">
        <v>34</v>
      </c>
    </row>
    <row r="25" ht="15">
      <c r="A25" s="8" t="s">
        <v>35</v>
      </c>
    </row>
    <row r="26" ht="15">
      <c r="A26" s="8" t="s">
        <v>36</v>
      </c>
    </row>
    <row r="27" ht="15">
      <c r="A27" s="8" t="s">
        <v>37</v>
      </c>
    </row>
    <row r="28" ht="15">
      <c r="A28" s="8" t="s">
        <v>38</v>
      </c>
    </row>
    <row r="30" ht="15">
      <c r="A30" s="10" t="s">
        <v>39</v>
      </c>
    </row>
    <row r="31" ht="26.25">
      <c r="A31" s="8" t="s">
        <v>40</v>
      </c>
    </row>
    <row r="33" ht="15">
      <c r="A33" s="10" t="s">
        <v>41</v>
      </c>
    </row>
    <row r="34" ht="15">
      <c r="A34" s="8" t="s">
        <v>42</v>
      </c>
    </row>
    <row r="35" ht="15">
      <c r="A35" s="8" t="s">
        <v>43</v>
      </c>
    </row>
    <row r="36" ht="15">
      <c r="A36" s="8" t="s">
        <v>44</v>
      </c>
    </row>
    <row r="38" ht="15">
      <c r="A38" s="10" t="s">
        <v>45</v>
      </c>
    </row>
    <row r="39" ht="15">
      <c r="A39" s="8" t="s">
        <v>46</v>
      </c>
    </row>
    <row r="40" ht="26.25">
      <c r="A40" s="8" t="s">
        <v>47</v>
      </c>
    </row>
    <row r="41" ht="15">
      <c r="A41" s="8" t="s">
        <v>48</v>
      </c>
    </row>
    <row r="42" ht="15">
      <c r="A42" s="8" t="s">
        <v>49</v>
      </c>
    </row>
    <row r="44" ht="15">
      <c r="A44" s="10" t="s">
        <v>50</v>
      </c>
    </row>
    <row r="45" ht="15">
      <c r="A45" s="8" t="s">
        <v>51</v>
      </c>
    </row>
    <row r="47" ht="15">
      <c r="A47" s="10" t="s">
        <v>52</v>
      </c>
    </row>
    <row r="48" ht="15">
      <c r="A48" s="8" t="s">
        <v>53</v>
      </c>
    </row>
    <row r="49" ht="26.25">
      <c r="A49" s="8" t="s">
        <v>54</v>
      </c>
    </row>
    <row r="50" ht="15">
      <c r="A50" s="8" t="s">
        <v>55</v>
      </c>
    </row>
    <row r="51" ht="15">
      <c r="A51" s="8" t="s">
        <v>56</v>
      </c>
    </row>
    <row r="52" ht="15">
      <c r="A52" s="8" t="s">
        <v>57</v>
      </c>
    </row>
    <row r="53" ht="26.25">
      <c r="A53" s="8" t="s">
        <v>58</v>
      </c>
    </row>
    <row r="54" ht="15">
      <c r="A54" s="8" t="s">
        <v>59</v>
      </c>
    </row>
    <row r="56" ht="15">
      <c r="A56" s="10" t="s">
        <v>60</v>
      </c>
    </row>
    <row r="57" ht="15">
      <c r="A57" s="8" t="s">
        <v>61</v>
      </c>
    </row>
    <row r="58" ht="15">
      <c r="A58" s="8" t="s">
        <v>62</v>
      </c>
    </row>
    <row r="59" ht="15">
      <c r="A59" s="8" t="s">
        <v>63</v>
      </c>
    </row>
    <row r="61" ht="15">
      <c r="A61" s="10" t="s">
        <v>64</v>
      </c>
    </row>
    <row r="62" ht="26.25">
      <c r="A62" s="11" t="s">
        <v>65</v>
      </c>
    </row>
    <row r="63" ht="26.25">
      <c r="A63" s="8" t="s">
        <v>66</v>
      </c>
    </row>
    <row r="64" ht="15">
      <c r="A64" s="8" t="s">
        <v>67</v>
      </c>
    </row>
    <row r="65" ht="26.25">
      <c r="A65" s="8" t="s">
        <v>68</v>
      </c>
    </row>
    <row r="66" ht="26.25">
      <c r="A66" s="8" t="s">
        <v>69</v>
      </c>
    </row>
    <row r="67" ht="26.25">
      <c r="A67" s="8" t="s">
        <v>70</v>
      </c>
    </row>
    <row r="68" ht="15">
      <c r="A68" s="8" t="s">
        <v>71</v>
      </c>
    </row>
    <row r="69" ht="26.25">
      <c r="A69" s="8" t="s">
        <v>72</v>
      </c>
    </row>
    <row r="70" ht="26.25">
      <c r="A70" s="8" t="s">
        <v>73</v>
      </c>
    </row>
    <row r="72" ht="15">
      <c r="A72" s="10" t="s">
        <v>74</v>
      </c>
    </row>
    <row r="73" ht="15">
      <c r="A73" s="8" t="s">
        <v>75</v>
      </c>
    </row>
    <row r="74" ht="15">
      <c r="A74" s="8" t="s">
        <v>76</v>
      </c>
    </row>
    <row r="75" ht="15">
      <c r="A75" s="8" t="s">
        <v>77</v>
      </c>
    </row>
    <row r="77" ht="15">
      <c r="A77" s="12" t="s">
        <v>78</v>
      </c>
    </row>
    <row r="78" ht="15">
      <c r="A78" s="8" t="s">
        <v>79</v>
      </c>
    </row>
    <row r="80" ht="15">
      <c r="A80" s="12" t="s">
        <v>80</v>
      </c>
    </row>
    <row r="81" ht="15">
      <c r="A81" s="8" t="s">
        <v>81</v>
      </c>
    </row>
    <row r="82" ht="15">
      <c r="A82" s="8" t="s">
        <v>82</v>
      </c>
    </row>
    <row r="83" ht="26.25">
      <c r="A83" s="8" t="s">
        <v>83</v>
      </c>
    </row>
    <row r="85" ht="15">
      <c r="A85" s="12" t="s">
        <v>84</v>
      </c>
    </row>
    <row r="86" ht="15">
      <c r="A86" s="8" t="s">
        <v>85</v>
      </c>
    </row>
    <row r="87" ht="26.25">
      <c r="A87" s="8" t="s">
        <v>86</v>
      </c>
    </row>
    <row r="88" ht="15">
      <c r="A88" s="8" t="s">
        <v>87</v>
      </c>
    </row>
    <row r="89" ht="15">
      <c r="A89" s="8" t="s">
        <v>88</v>
      </c>
    </row>
    <row r="91" ht="15">
      <c r="A91" s="12" t="s">
        <v>89</v>
      </c>
    </row>
    <row r="92" ht="15">
      <c r="A92" s="8" t="s">
        <v>90</v>
      </c>
    </row>
    <row r="93" ht="15">
      <c r="A93" s="8" t="s">
        <v>91</v>
      </c>
    </row>
    <row r="94" ht="26.25">
      <c r="A94" s="13" t="s">
        <v>92</v>
      </c>
    </row>
    <row r="96" ht="15">
      <c r="A96" s="12" t="s">
        <v>93</v>
      </c>
    </row>
    <row r="97" ht="15">
      <c r="A97" s="8" t="s">
        <v>94</v>
      </c>
    </row>
    <row r="98" ht="14.25">
      <c r="A98"/>
    </row>
    <row r="100" ht="15">
      <c r="A100" s="12" t="s">
        <v>95</v>
      </c>
    </row>
    <row r="101" ht="15">
      <c r="A101" s="8" t="s">
        <v>96</v>
      </c>
    </row>
    <row r="102" ht="26.25">
      <c r="A102" s="8" t="s">
        <v>97</v>
      </c>
    </row>
    <row r="103" ht="15">
      <c r="A103" s="8" t="s">
        <v>98</v>
      </c>
    </row>
    <row r="104" ht="15">
      <c r="A104" s="12" t="s">
        <v>99</v>
      </c>
    </row>
    <row r="105" ht="15">
      <c r="A105" s="8" t="s">
        <v>100</v>
      </c>
    </row>
    <row r="106" ht="15">
      <c r="A106" s="12" t="s">
        <v>101</v>
      </c>
    </row>
    <row r="107" ht="15">
      <c r="A107" s="8" t="s">
        <v>102</v>
      </c>
    </row>
    <row r="108" ht="15">
      <c r="A108" s="8" t="s">
        <v>103</v>
      </c>
    </row>
    <row r="109" ht="15">
      <c r="A109" s="12" t="s">
        <v>104</v>
      </c>
    </row>
    <row r="110" ht="15">
      <c r="A110" s="8" t="s">
        <v>105</v>
      </c>
    </row>
  </sheetData>
  <sheetProtection selectLockedCells="1" selectUnlockedCells="1"/>
  <printOptions/>
  <pageMargins left="0.7875" right="0.7875" top="1.1638888888888888" bottom="0.7875" header="0.7875" footer="0.5118055555555555"/>
  <pageSetup fitToHeight="1" fitToWidth="1" horizontalDpi="300" verticalDpi="300" orientation="portrait" paperSize="9"/>
  <headerFooter alignWithMargins="0">
    <oddHeader>&amp;L&amp;"Times New Roman,Regular"Společnost&amp;C&amp;"Times New Roman,Regular"Sídlo&amp;R&amp;"Times New Roman,Regular"IČO XXXX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 t="s">
        <v>282</v>
      </c>
      <c r="F20" s="47"/>
      <c r="G20" s="47"/>
      <c r="H20" s="47"/>
    </row>
    <row r="22" spans="1:8" s="16" customFormat="1" ht="48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.75" customHeight="1">
      <c r="A23" s="52" t="s">
        <v>283</v>
      </c>
      <c r="B23" s="53" t="s">
        <v>284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.75" customHeight="1">
      <c r="A24" s="52" t="s">
        <v>285</v>
      </c>
      <c r="B24" s="53" t="s">
        <v>286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>
      <c r="A31" s="88"/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287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288</v>
      </c>
      <c r="B23" s="53" t="s">
        <v>289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290</v>
      </c>
      <c r="B24" s="53" t="s">
        <v>291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292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1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4.574218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6.5">
      <c r="A20" s="16" t="s">
        <v>166</v>
      </c>
      <c r="D20"/>
      <c r="E20" s="47" t="s">
        <v>293</v>
      </c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294</v>
      </c>
      <c r="B23" s="53" t="s">
        <v>295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296</v>
      </c>
      <c r="B24" s="53" t="s">
        <v>297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298</v>
      </c>
      <c r="B25" s="53" t="s">
        <v>299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300</v>
      </c>
      <c r="B26" s="53" t="s">
        <v>301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292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1" customWidth="1"/>
    <col min="2" max="2" width="13.8515625" style="1" customWidth="1"/>
    <col min="3" max="3" width="14.7109375" style="1" customWidth="1"/>
    <col min="4" max="7" width="11.421875" style="1" customWidth="1"/>
    <col min="8" max="8" width="11.8515625" style="1" customWidth="1"/>
    <col min="9" max="9" width="14.421875" style="1" customWidth="1"/>
    <col min="10" max="10" width="13.140625" style="1" customWidth="1"/>
    <col min="11" max="11" width="17.7109375" style="1" customWidth="1"/>
    <col min="12" max="16384" width="11.421875" style="1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26" t="s">
        <v>106</v>
      </c>
      <c r="H1" s="26">
        <f>Uvod!B4</f>
        <v>123456</v>
      </c>
    </row>
    <row r="2" spans="1:2" ht="14.25">
      <c r="A2" s="2" t="s">
        <v>302</v>
      </c>
      <c r="B2" s="92">
        <f>Uvod!B6</f>
        <v>44561</v>
      </c>
    </row>
    <row r="4" spans="1:11" s="2" customFormat="1" ht="36.75">
      <c r="A4" s="93" t="s">
        <v>303</v>
      </c>
      <c r="B4" s="93" t="s">
        <v>304</v>
      </c>
      <c r="C4" s="94" t="s">
        <v>305</v>
      </c>
      <c r="D4" s="95" t="s">
        <v>306</v>
      </c>
      <c r="E4" s="95" t="s">
        <v>307</v>
      </c>
      <c r="F4" s="95" t="s">
        <v>308</v>
      </c>
      <c r="G4" s="95" t="s">
        <v>309</v>
      </c>
      <c r="H4" s="95" t="s">
        <v>310</v>
      </c>
      <c r="I4" s="95" t="s">
        <v>311</v>
      </c>
      <c r="J4" s="95" t="s">
        <v>312</v>
      </c>
      <c r="K4" s="95" t="s">
        <v>313</v>
      </c>
    </row>
    <row r="5" spans="1:11" ht="14.25">
      <c r="A5" s="96"/>
      <c r="B5" s="96"/>
      <c r="C5" s="97"/>
      <c r="D5" s="98"/>
      <c r="E5" s="98"/>
      <c r="F5" s="99">
        <f aca="true" t="shared" si="0" ref="F5:F23">IF(D5=0,0,E5-D5+1)</f>
        <v>0</v>
      </c>
      <c r="G5" s="100">
        <f aca="true" t="shared" si="1" ref="G5:G23">IF(F5=0,0,IF(($D$2-D5&lt;0),0,$D$2-D5+1))</f>
        <v>0</v>
      </c>
      <c r="H5" s="100">
        <f aca="true" t="shared" si="2" ref="H5:H23">IF(F5=0,0,IF(($D$2-D5)&lt;0,E5-D5+1,E5-$D$2))</f>
        <v>0</v>
      </c>
      <c r="I5" s="101">
        <f aca="true" t="shared" si="3" ref="I5:I23">IF(F5=0,0,C5/F5)</f>
        <v>0</v>
      </c>
      <c r="J5" s="101">
        <f aca="true" t="shared" si="4" ref="J5:J23">+C5-K5</f>
        <v>0</v>
      </c>
      <c r="K5" s="101">
        <f aca="true" t="shared" si="5" ref="K5:K23">ROUND(I5*H5,0)</f>
        <v>0</v>
      </c>
    </row>
    <row r="6" spans="1:11" ht="14.25">
      <c r="A6" s="96"/>
      <c r="B6" s="96"/>
      <c r="C6" s="97"/>
      <c r="D6" s="98"/>
      <c r="E6" s="98"/>
      <c r="F6" s="99">
        <f t="shared" si="0"/>
        <v>0</v>
      </c>
      <c r="G6" s="100">
        <f t="shared" si="1"/>
        <v>0</v>
      </c>
      <c r="H6" s="100">
        <f t="shared" si="2"/>
        <v>0</v>
      </c>
      <c r="I6" s="101">
        <f t="shared" si="3"/>
        <v>0</v>
      </c>
      <c r="J6" s="101">
        <f t="shared" si="4"/>
        <v>0</v>
      </c>
      <c r="K6" s="101">
        <f t="shared" si="5"/>
        <v>0</v>
      </c>
    </row>
    <row r="7" spans="1:11" ht="14.25">
      <c r="A7" s="96"/>
      <c r="B7" s="96"/>
      <c r="C7" s="97"/>
      <c r="D7" s="98"/>
      <c r="E7" s="98"/>
      <c r="F7" s="99">
        <f t="shared" si="0"/>
        <v>0</v>
      </c>
      <c r="G7" s="100">
        <f t="shared" si="1"/>
        <v>0</v>
      </c>
      <c r="H7" s="100">
        <f t="shared" si="2"/>
        <v>0</v>
      </c>
      <c r="I7" s="101">
        <f t="shared" si="3"/>
        <v>0</v>
      </c>
      <c r="J7" s="101">
        <f t="shared" si="4"/>
        <v>0</v>
      </c>
      <c r="K7" s="101">
        <f t="shared" si="5"/>
        <v>0</v>
      </c>
    </row>
    <row r="8" spans="1:11" ht="14.25">
      <c r="A8" s="96"/>
      <c r="B8" s="96"/>
      <c r="C8" s="97"/>
      <c r="D8" s="98"/>
      <c r="E8" s="98"/>
      <c r="F8" s="99">
        <f t="shared" si="0"/>
        <v>0</v>
      </c>
      <c r="G8" s="100">
        <f t="shared" si="1"/>
        <v>0</v>
      </c>
      <c r="H8" s="100">
        <f t="shared" si="2"/>
        <v>0</v>
      </c>
      <c r="I8" s="101">
        <f t="shared" si="3"/>
        <v>0</v>
      </c>
      <c r="J8" s="101">
        <f t="shared" si="4"/>
        <v>0</v>
      </c>
      <c r="K8" s="101">
        <f t="shared" si="5"/>
        <v>0</v>
      </c>
    </row>
    <row r="9" spans="1:11" ht="14.25">
      <c r="A9" s="96"/>
      <c r="B9" s="96"/>
      <c r="C9" s="97"/>
      <c r="D9" s="102"/>
      <c r="E9" s="102"/>
      <c r="F9" s="99">
        <f t="shared" si="0"/>
        <v>0</v>
      </c>
      <c r="G9" s="100">
        <f t="shared" si="1"/>
        <v>0</v>
      </c>
      <c r="H9" s="100">
        <f t="shared" si="2"/>
        <v>0</v>
      </c>
      <c r="I9" s="101">
        <f t="shared" si="3"/>
        <v>0</v>
      </c>
      <c r="J9" s="101">
        <f t="shared" si="4"/>
        <v>0</v>
      </c>
      <c r="K9" s="101">
        <f t="shared" si="5"/>
        <v>0</v>
      </c>
    </row>
    <row r="10" spans="1:11" ht="14.25">
      <c r="A10" s="96"/>
      <c r="B10" s="96"/>
      <c r="C10" s="97"/>
      <c r="D10" s="102"/>
      <c r="E10" s="102"/>
      <c r="F10" s="99">
        <f t="shared" si="0"/>
        <v>0</v>
      </c>
      <c r="G10" s="100">
        <f t="shared" si="1"/>
        <v>0</v>
      </c>
      <c r="H10" s="100">
        <f t="shared" si="2"/>
        <v>0</v>
      </c>
      <c r="I10" s="101">
        <f t="shared" si="3"/>
        <v>0</v>
      </c>
      <c r="J10" s="101">
        <f t="shared" si="4"/>
        <v>0</v>
      </c>
      <c r="K10" s="101">
        <f t="shared" si="5"/>
        <v>0</v>
      </c>
    </row>
    <row r="11" spans="1:11" ht="14.25">
      <c r="A11" s="96"/>
      <c r="B11" s="96"/>
      <c r="C11" s="97"/>
      <c r="D11" s="102"/>
      <c r="E11" s="102"/>
      <c r="F11" s="99">
        <f t="shared" si="0"/>
        <v>0</v>
      </c>
      <c r="G11" s="100">
        <f t="shared" si="1"/>
        <v>0</v>
      </c>
      <c r="H11" s="100">
        <f t="shared" si="2"/>
        <v>0</v>
      </c>
      <c r="I11" s="101">
        <f t="shared" si="3"/>
        <v>0</v>
      </c>
      <c r="J11" s="101">
        <f t="shared" si="4"/>
        <v>0</v>
      </c>
      <c r="K11" s="101">
        <f t="shared" si="5"/>
        <v>0</v>
      </c>
    </row>
    <row r="12" spans="1:11" ht="14.25">
      <c r="A12" s="96"/>
      <c r="B12" s="96"/>
      <c r="C12" s="97"/>
      <c r="D12" s="102"/>
      <c r="E12" s="102"/>
      <c r="F12" s="99">
        <f t="shared" si="0"/>
        <v>0</v>
      </c>
      <c r="G12" s="100">
        <f t="shared" si="1"/>
        <v>0</v>
      </c>
      <c r="H12" s="100">
        <f t="shared" si="2"/>
        <v>0</v>
      </c>
      <c r="I12" s="101">
        <f t="shared" si="3"/>
        <v>0</v>
      </c>
      <c r="J12" s="101">
        <f t="shared" si="4"/>
        <v>0</v>
      </c>
      <c r="K12" s="101">
        <f t="shared" si="5"/>
        <v>0</v>
      </c>
    </row>
    <row r="13" spans="1:11" ht="14.25">
      <c r="A13" s="96"/>
      <c r="B13" s="96"/>
      <c r="C13" s="97"/>
      <c r="D13" s="102"/>
      <c r="E13" s="102"/>
      <c r="F13" s="99">
        <f t="shared" si="0"/>
        <v>0</v>
      </c>
      <c r="G13" s="100">
        <f t="shared" si="1"/>
        <v>0</v>
      </c>
      <c r="H13" s="100">
        <f t="shared" si="2"/>
        <v>0</v>
      </c>
      <c r="I13" s="101">
        <f t="shared" si="3"/>
        <v>0</v>
      </c>
      <c r="J13" s="101">
        <f t="shared" si="4"/>
        <v>0</v>
      </c>
      <c r="K13" s="101">
        <f t="shared" si="5"/>
        <v>0</v>
      </c>
    </row>
    <row r="14" spans="1:11" ht="14.25">
      <c r="A14" s="96"/>
      <c r="B14" s="96"/>
      <c r="C14" s="97"/>
      <c r="D14" s="102"/>
      <c r="E14" s="102"/>
      <c r="F14" s="99">
        <f t="shared" si="0"/>
        <v>0</v>
      </c>
      <c r="G14" s="100">
        <f t="shared" si="1"/>
        <v>0</v>
      </c>
      <c r="H14" s="100">
        <f t="shared" si="2"/>
        <v>0</v>
      </c>
      <c r="I14" s="101">
        <f t="shared" si="3"/>
        <v>0</v>
      </c>
      <c r="J14" s="101">
        <f t="shared" si="4"/>
        <v>0</v>
      </c>
      <c r="K14" s="101">
        <f t="shared" si="5"/>
        <v>0</v>
      </c>
    </row>
    <row r="15" spans="1:11" ht="14.25">
      <c r="A15" s="96"/>
      <c r="B15" s="96"/>
      <c r="C15" s="97"/>
      <c r="D15" s="102"/>
      <c r="E15" s="102"/>
      <c r="F15" s="99">
        <f t="shared" si="0"/>
        <v>0</v>
      </c>
      <c r="G15" s="100">
        <f t="shared" si="1"/>
        <v>0</v>
      </c>
      <c r="H15" s="100">
        <f t="shared" si="2"/>
        <v>0</v>
      </c>
      <c r="I15" s="101">
        <f t="shared" si="3"/>
        <v>0</v>
      </c>
      <c r="J15" s="101">
        <f t="shared" si="4"/>
        <v>0</v>
      </c>
      <c r="K15" s="101">
        <f t="shared" si="5"/>
        <v>0</v>
      </c>
    </row>
    <row r="16" spans="1:11" ht="14.25">
      <c r="A16" s="96"/>
      <c r="B16" s="96"/>
      <c r="C16" s="97"/>
      <c r="D16" s="102"/>
      <c r="E16" s="102"/>
      <c r="F16" s="99">
        <f t="shared" si="0"/>
        <v>0</v>
      </c>
      <c r="G16" s="100">
        <f t="shared" si="1"/>
        <v>0</v>
      </c>
      <c r="H16" s="100">
        <f t="shared" si="2"/>
        <v>0</v>
      </c>
      <c r="I16" s="101">
        <f t="shared" si="3"/>
        <v>0</v>
      </c>
      <c r="J16" s="101">
        <f t="shared" si="4"/>
        <v>0</v>
      </c>
      <c r="K16" s="101">
        <f t="shared" si="5"/>
        <v>0</v>
      </c>
    </row>
    <row r="17" spans="1:11" ht="14.25">
      <c r="A17" s="96"/>
      <c r="B17" s="96"/>
      <c r="C17" s="97"/>
      <c r="D17" s="102"/>
      <c r="E17" s="102"/>
      <c r="F17" s="99">
        <f t="shared" si="0"/>
        <v>0</v>
      </c>
      <c r="G17" s="100">
        <f t="shared" si="1"/>
        <v>0</v>
      </c>
      <c r="H17" s="100">
        <f t="shared" si="2"/>
        <v>0</v>
      </c>
      <c r="I17" s="101">
        <f t="shared" si="3"/>
        <v>0</v>
      </c>
      <c r="J17" s="101">
        <f t="shared" si="4"/>
        <v>0</v>
      </c>
      <c r="K17" s="101">
        <f t="shared" si="5"/>
        <v>0</v>
      </c>
    </row>
    <row r="18" spans="1:11" ht="14.25">
      <c r="A18" s="96"/>
      <c r="B18" s="96"/>
      <c r="C18" s="97"/>
      <c r="D18" s="102"/>
      <c r="E18" s="102"/>
      <c r="F18" s="99">
        <f t="shared" si="0"/>
        <v>0</v>
      </c>
      <c r="G18" s="100">
        <f t="shared" si="1"/>
        <v>0</v>
      </c>
      <c r="H18" s="100">
        <f t="shared" si="2"/>
        <v>0</v>
      </c>
      <c r="I18" s="101">
        <f t="shared" si="3"/>
        <v>0</v>
      </c>
      <c r="J18" s="101">
        <f t="shared" si="4"/>
        <v>0</v>
      </c>
      <c r="K18" s="101">
        <f t="shared" si="5"/>
        <v>0</v>
      </c>
    </row>
    <row r="19" spans="1:11" ht="14.25">
      <c r="A19" s="96"/>
      <c r="B19" s="96"/>
      <c r="C19" s="97"/>
      <c r="D19" s="102"/>
      <c r="E19" s="102"/>
      <c r="F19" s="99">
        <f t="shared" si="0"/>
        <v>0</v>
      </c>
      <c r="G19" s="100">
        <f t="shared" si="1"/>
        <v>0</v>
      </c>
      <c r="H19" s="100">
        <f t="shared" si="2"/>
        <v>0</v>
      </c>
      <c r="I19" s="101">
        <f t="shared" si="3"/>
        <v>0</v>
      </c>
      <c r="J19" s="101">
        <f t="shared" si="4"/>
        <v>0</v>
      </c>
      <c r="K19" s="101">
        <f t="shared" si="5"/>
        <v>0</v>
      </c>
    </row>
    <row r="20" spans="1:11" ht="14.25">
      <c r="A20" s="96"/>
      <c r="B20" s="96"/>
      <c r="C20" s="97"/>
      <c r="D20" s="102"/>
      <c r="E20" s="102"/>
      <c r="F20" s="99">
        <f t="shared" si="0"/>
        <v>0</v>
      </c>
      <c r="G20" s="100">
        <f t="shared" si="1"/>
        <v>0</v>
      </c>
      <c r="H20" s="100">
        <f t="shared" si="2"/>
        <v>0</v>
      </c>
      <c r="I20" s="101">
        <f t="shared" si="3"/>
        <v>0</v>
      </c>
      <c r="J20" s="101">
        <f t="shared" si="4"/>
        <v>0</v>
      </c>
      <c r="K20" s="101">
        <f t="shared" si="5"/>
        <v>0</v>
      </c>
    </row>
    <row r="21" spans="1:11" ht="14.25">
      <c r="A21" s="96"/>
      <c r="B21" s="96"/>
      <c r="C21" s="97"/>
      <c r="D21" s="102"/>
      <c r="E21" s="102"/>
      <c r="F21" s="99">
        <f t="shared" si="0"/>
        <v>0</v>
      </c>
      <c r="G21" s="100">
        <f t="shared" si="1"/>
        <v>0</v>
      </c>
      <c r="H21" s="100">
        <f t="shared" si="2"/>
        <v>0</v>
      </c>
      <c r="I21" s="101">
        <f t="shared" si="3"/>
        <v>0</v>
      </c>
      <c r="J21" s="101">
        <f t="shared" si="4"/>
        <v>0</v>
      </c>
      <c r="K21" s="101">
        <f t="shared" si="5"/>
        <v>0</v>
      </c>
    </row>
    <row r="22" spans="1:11" ht="14.25">
      <c r="A22" s="96"/>
      <c r="B22" s="96"/>
      <c r="C22" s="97"/>
      <c r="D22" s="102"/>
      <c r="E22" s="102"/>
      <c r="F22" s="99">
        <f t="shared" si="0"/>
        <v>0</v>
      </c>
      <c r="G22" s="100">
        <f t="shared" si="1"/>
        <v>0</v>
      </c>
      <c r="H22" s="100">
        <f t="shared" si="2"/>
        <v>0</v>
      </c>
      <c r="I22" s="101">
        <f t="shared" si="3"/>
        <v>0</v>
      </c>
      <c r="J22" s="101">
        <f t="shared" si="4"/>
        <v>0</v>
      </c>
      <c r="K22" s="101">
        <f t="shared" si="5"/>
        <v>0</v>
      </c>
    </row>
    <row r="23" spans="1:11" ht="14.25">
      <c r="A23" s="96"/>
      <c r="B23" s="96"/>
      <c r="C23" s="97"/>
      <c r="D23" s="102"/>
      <c r="E23" s="102"/>
      <c r="F23" s="99">
        <f t="shared" si="0"/>
        <v>0</v>
      </c>
      <c r="G23" s="100">
        <f t="shared" si="1"/>
        <v>0</v>
      </c>
      <c r="H23" s="100">
        <f t="shared" si="2"/>
        <v>0</v>
      </c>
      <c r="I23" s="101">
        <f t="shared" si="3"/>
        <v>0</v>
      </c>
      <c r="J23" s="101">
        <f t="shared" si="4"/>
        <v>0</v>
      </c>
      <c r="K23" s="101">
        <f t="shared" si="5"/>
        <v>0</v>
      </c>
    </row>
    <row r="24" spans="1:11" s="2" customFormat="1" ht="14.25">
      <c r="A24" s="103" t="s">
        <v>314</v>
      </c>
      <c r="B24" s="103"/>
      <c r="C24" s="104"/>
      <c r="D24" s="104"/>
      <c r="E24" s="104"/>
      <c r="F24" s="104"/>
      <c r="G24" s="104"/>
      <c r="H24" s="104"/>
      <c r="I24" s="104"/>
      <c r="J24" s="105">
        <f>SUM(J5:J23)</f>
        <v>0</v>
      </c>
      <c r="K24" s="105">
        <f>SUM(K5:K23)</f>
        <v>0</v>
      </c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315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316</v>
      </c>
      <c r="B23" s="53" t="s">
        <v>317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318</v>
      </c>
      <c r="B24" s="53" t="s">
        <v>319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320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1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1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321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322</v>
      </c>
      <c r="B23" s="53" t="s">
        <v>323</v>
      </c>
      <c r="C23" s="53"/>
      <c r="D23" s="54">
        <v>0</v>
      </c>
      <c r="E23" s="54"/>
      <c r="F23" s="54">
        <f aca="true" t="shared" si="0" ref="F23:F25">D23</f>
        <v>0</v>
      </c>
      <c r="G23" s="54"/>
      <c r="H23" s="54">
        <f aca="true" t="shared" si="1" ref="H23:H25">D23-F23</f>
        <v>0</v>
      </c>
    </row>
    <row r="24" spans="1:8" s="16" customFormat="1" ht="15" customHeight="1">
      <c r="A24" s="52" t="s">
        <v>324</v>
      </c>
      <c r="B24" s="53" t="s">
        <v>325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326</v>
      </c>
      <c r="B25" s="53" t="s">
        <v>327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328</v>
      </c>
      <c r="B26" s="53" t="s">
        <v>329</v>
      </c>
      <c r="C26" s="53"/>
      <c r="D26" s="54"/>
      <c r="E26" s="54"/>
      <c r="F26" s="54"/>
      <c r="G26" s="54"/>
      <c r="H26" s="54"/>
    </row>
    <row r="27" spans="1:8" s="16" customFormat="1" ht="27.75" customHeight="1">
      <c r="A27" s="52" t="s">
        <v>330</v>
      </c>
      <c r="B27" s="53" t="s">
        <v>331</v>
      </c>
      <c r="C27" s="53"/>
      <c r="D27" s="54">
        <v>0</v>
      </c>
      <c r="E27" s="54"/>
      <c r="F27" s="54">
        <f aca="true" t="shared" si="2" ref="F27:F29">D27</f>
        <v>0</v>
      </c>
      <c r="G27" s="54"/>
      <c r="H27" s="54">
        <f aca="true" t="shared" si="3" ref="H27:H29">D27-F27</f>
        <v>0</v>
      </c>
    </row>
    <row r="28" spans="1:8" s="16" customFormat="1" ht="15" customHeight="1">
      <c r="A28" s="52" t="s">
        <v>332</v>
      </c>
      <c r="B28" s="53" t="s">
        <v>333</v>
      </c>
      <c r="C28" s="53"/>
      <c r="D28" s="54">
        <v>0</v>
      </c>
      <c r="E28" s="54"/>
      <c r="F28" s="54">
        <f t="shared" si="2"/>
        <v>0</v>
      </c>
      <c r="G28" s="54"/>
      <c r="H28" s="54">
        <f t="shared" si="3"/>
        <v>0</v>
      </c>
    </row>
    <row r="29" spans="1:8" s="16" customFormat="1" ht="15" customHeight="1">
      <c r="A29" s="52" t="s">
        <v>334</v>
      </c>
      <c r="B29" s="53" t="s">
        <v>335</v>
      </c>
      <c r="C29" s="53"/>
      <c r="D29" s="54">
        <v>0</v>
      </c>
      <c r="E29" s="54"/>
      <c r="F29" s="54">
        <f t="shared" si="2"/>
        <v>0</v>
      </c>
      <c r="G29" s="54"/>
      <c r="H29" s="54">
        <f t="shared" si="3"/>
        <v>0</v>
      </c>
    </row>
    <row r="30" spans="1:8" s="16" customFormat="1" ht="15">
      <c r="A30" s="89"/>
      <c r="B30" s="90"/>
      <c r="C30" s="90"/>
      <c r="D30" s="91"/>
      <c r="E30" s="91"/>
      <c r="F30" s="91"/>
      <c r="G30"/>
      <c r="H30" s="91"/>
    </row>
    <row r="31" s="16" customFormat="1" ht="15">
      <c r="A31" s="16" t="s">
        <v>259</v>
      </c>
    </row>
    <row r="32" spans="1:8" s="16" customFormat="1" ht="15">
      <c r="A32" s="88"/>
      <c r="B32" s="88"/>
      <c r="C32" s="88"/>
      <c r="D32" s="88"/>
      <c r="E32" s="88"/>
      <c r="F32" s="88"/>
      <c r="G32" s="88"/>
      <c r="H32" s="88"/>
    </row>
    <row r="33" spans="1:8" s="16" customFormat="1" ht="25.5" customHeight="1">
      <c r="A33" s="88"/>
      <c r="B33" s="88"/>
      <c r="C33" s="88"/>
      <c r="D33" s="88"/>
      <c r="E33" s="88"/>
      <c r="F33" s="88"/>
      <c r="G33" s="88"/>
      <c r="H33" s="88"/>
    </row>
    <row r="34" spans="1:7" s="16" customFormat="1" ht="15">
      <c r="A34" s="16" t="s">
        <v>184</v>
      </c>
      <c r="E34" s="56" t="s">
        <v>185</v>
      </c>
      <c r="F34" s="56"/>
      <c r="G34" s="56"/>
    </row>
    <row r="35" s="16" customFormat="1" ht="15"/>
    <row r="36" spans="1:5" s="16" customFormat="1" ht="23.25" customHeight="1">
      <c r="A36" s="16" t="s">
        <v>186</v>
      </c>
      <c r="E36" s="16">
        <f>Uvod!B17</f>
        <v>0</v>
      </c>
    </row>
    <row r="37" s="16" customFormat="1" ht="15"/>
    <row r="38" spans="1:5" s="16" customFormat="1" ht="15">
      <c r="A38" s="16" t="s">
        <v>187</v>
      </c>
      <c r="E38" s="16">
        <f>Uvod!B19</f>
        <v>0</v>
      </c>
    </row>
    <row r="39" s="16" customFormat="1" ht="15"/>
    <row r="40" spans="1:5" s="16" customFormat="1" ht="15">
      <c r="A40" s="16" t="s">
        <v>188</v>
      </c>
      <c r="B40" s="57"/>
      <c r="E40" s="57">
        <f>Uvod!B12</f>
        <v>44620</v>
      </c>
    </row>
    <row r="41" s="16" customFormat="1" ht="15">
      <c r="A41" s="56" t="s">
        <v>189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selectLockedCells="1" selectUnlockedCells="1"/>
  <mergeCells count="34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A32:H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336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337</v>
      </c>
      <c r="B23" s="53" t="s">
        <v>338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339</v>
      </c>
      <c r="B24" s="53" t="s">
        <v>340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292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1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1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9" ht="14.25"/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341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101</v>
      </c>
      <c r="B23" s="53" t="s">
        <v>341</v>
      </c>
      <c r="C23" s="53"/>
      <c r="D23" s="54">
        <v>0</v>
      </c>
      <c r="E23" s="54"/>
      <c r="F23" s="54">
        <f aca="true" t="shared" si="0" ref="F23:F29">D23</f>
        <v>0</v>
      </c>
      <c r="G23" s="54"/>
      <c r="H23" s="54">
        <f aca="true" t="shared" si="1" ref="H23:H29">D23-F23</f>
        <v>0</v>
      </c>
    </row>
    <row r="24" spans="1:8" s="16" customFormat="1" ht="15">
      <c r="A24" s="52"/>
      <c r="B24" s="53"/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52"/>
      <c r="B29" s="53"/>
      <c r="C29" s="53"/>
      <c r="D29" s="54">
        <v>0</v>
      </c>
      <c r="E29" s="54"/>
      <c r="F29" s="54">
        <f t="shared" si="0"/>
        <v>0</v>
      </c>
      <c r="G29" s="54"/>
      <c r="H29" s="54">
        <f t="shared" si="1"/>
        <v>0</v>
      </c>
    </row>
    <row r="30" spans="1:8" s="16" customFormat="1" ht="15">
      <c r="A30" s="89"/>
      <c r="B30" s="90"/>
      <c r="C30" s="90"/>
      <c r="D30" s="91"/>
      <c r="E30" s="91"/>
      <c r="F30" s="91"/>
      <c r="G30"/>
      <c r="H30" s="91"/>
    </row>
    <row r="31" s="16" customFormat="1" ht="15">
      <c r="A31" s="16" t="s">
        <v>259</v>
      </c>
    </row>
    <row r="32" spans="1:8" s="16" customFormat="1" ht="15">
      <c r="A32" s="88"/>
      <c r="B32" s="88"/>
      <c r="C32" s="88"/>
      <c r="D32" s="88"/>
      <c r="E32" s="88"/>
      <c r="F32" s="88"/>
      <c r="G32" s="88"/>
      <c r="H32" s="88"/>
    </row>
    <row r="33" spans="1:8" s="16" customFormat="1" ht="25.5" customHeight="1">
      <c r="A33" s="88"/>
      <c r="B33" s="88"/>
      <c r="C33" s="88"/>
      <c r="D33" s="88"/>
      <c r="E33" s="88"/>
      <c r="F33" s="88"/>
      <c r="G33" s="88"/>
      <c r="H33" s="88"/>
    </row>
    <row r="34" spans="1:7" s="16" customFormat="1" ht="15">
      <c r="A34" s="16" t="s">
        <v>184</v>
      </c>
      <c r="E34" s="56" t="s">
        <v>185</v>
      </c>
      <c r="F34" s="56"/>
      <c r="G34" s="56"/>
    </row>
    <row r="35" s="16" customFormat="1" ht="15"/>
    <row r="36" spans="1:5" s="16" customFormat="1" ht="23.25" customHeight="1">
      <c r="A36" s="16" t="s">
        <v>186</v>
      </c>
      <c r="E36" s="16">
        <f>Uvod!B17</f>
        <v>0</v>
      </c>
    </row>
    <row r="37" s="16" customFormat="1" ht="15"/>
    <row r="38" spans="1:5" s="16" customFormat="1" ht="15">
      <c r="A38" s="16" t="s">
        <v>187</v>
      </c>
      <c r="E38" s="16">
        <f>Uvod!B19</f>
        <v>0</v>
      </c>
    </row>
    <row r="39" s="16" customFormat="1" ht="15"/>
    <row r="40" spans="1:5" s="16" customFormat="1" ht="15">
      <c r="A40" s="16" t="s">
        <v>188</v>
      </c>
      <c r="B40" s="57"/>
      <c r="E40" s="57">
        <f>Uvod!B12</f>
        <v>44620</v>
      </c>
    </row>
    <row r="41" s="16" customFormat="1" ht="15">
      <c r="A41" s="56" t="s">
        <v>189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</sheetData>
  <sheetProtection selectLockedCells="1" selectUnlockedCells="1"/>
  <mergeCells count="34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A32:H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0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6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1.7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10" spans="1:7" s="16" customFormat="1" ht="15">
      <c r="A10" s="16" t="s">
        <v>156</v>
      </c>
      <c r="D10" s="44"/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/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Uvod!B10</f>
        <v>44620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44620</v>
      </c>
      <c r="E18" s="48"/>
    </row>
    <row r="19" s="16" customFormat="1" ht="15"/>
    <row r="20" spans="1:8" s="16" customFormat="1" ht="15">
      <c r="A20" s="16" t="s">
        <v>166</v>
      </c>
      <c r="D20" s="47" t="s">
        <v>342</v>
      </c>
      <c r="E20" s="47"/>
      <c r="F20" s="47"/>
      <c r="G20" s="47"/>
      <c r="H20" s="47"/>
    </row>
    <row r="22" spans="1:8" s="16" customFormat="1" ht="45.7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343</v>
      </c>
      <c r="B23" s="53" t="s">
        <v>344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345</v>
      </c>
      <c r="B24" s="53" t="s">
        <v>346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>
      <c r="A25" s="52"/>
      <c r="B25" s="53"/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>
      <c r="A26" s="52"/>
      <c r="B26" s="53"/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pans="1:8" s="16" customFormat="1" ht="15">
      <c r="A29" s="89"/>
      <c r="B29" s="90"/>
      <c r="C29" s="90"/>
      <c r="D29" s="91"/>
      <c r="E29" s="91"/>
      <c r="F29" s="91"/>
      <c r="G29"/>
      <c r="H29" s="91"/>
    </row>
    <row r="30" s="16" customFormat="1" ht="15">
      <c r="A30" s="16" t="s">
        <v>259</v>
      </c>
    </row>
    <row r="31" spans="1:8" s="16" customFormat="1" ht="15" customHeight="1">
      <c r="A31" s="88" t="s">
        <v>347</v>
      </c>
      <c r="B31" s="88"/>
      <c r="C31" s="88"/>
      <c r="D31" s="88"/>
      <c r="E31" s="88"/>
      <c r="F31" s="88"/>
      <c r="G31" s="88"/>
      <c r="H31" s="88"/>
    </row>
    <row r="32" spans="1:8" s="16" customFormat="1" ht="25.5" customHeight="1">
      <c r="A32" s="88"/>
      <c r="B32" s="88"/>
      <c r="C32" s="88"/>
      <c r="D32" s="88"/>
      <c r="E32" s="88"/>
      <c r="F32" s="88"/>
      <c r="G32" s="88"/>
      <c r="H32" s="88"/>
    </row>
    <row r="33" spans="1:7" s="16" customFormat="1" ht="15">
      <c r="A33" s="16" t="s">
        <v>184</v>
      </c>
      <c r="E33" s="56" t="s">
        <v>185</v>
      </c>
      <c r="F33" s="56"/>
      <c r="G33" s="56"/>
    </row>
    <row r="34" s="16" customFormat="1" ht="15"/>
    <row r="35" spans="1:5" s="16" customFormat="1" ht="23.25" customHeight="1">
      <c r="A35" s="16" t="s">
        <v>186</v>
      </c>
      <c r="E35" s="16">
        <f>Uvod!B17</f>
        <v>0</v>
      </c>
    </row>
    <row r="36" s="16" customFormat="1" ht="15"/>
    <row r="37" spans="1:5" s="16" customFormat="1" ht="15">
      <c r="A37" s="16" t="s">
        <v>187</v>
      </c>
      <c r="E37" s="16">
        <f>Uvod!B19</f>
        <v>0</v>
      </c>
    </row>
    <row r="38" s="16" customFormat="1" ht="15"/>
    <row r="39" spans="1:5" s="16" customFormat="1" ht="15">
      <c r="A39" s="16" t="s">
        <v>188</v>
      </c>
      <c r="B39" s="57"/>
      <c r="E39" s="57">
        <f>Uvod!B12</f>
        <v>44620</v>
      </c>
    </row>
    <row r="40" s="16" customFormat="1" ht="15">
      <c r="A40" s="56" t="s">
        <v>189</v>
      </c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</sheetData>
  <sheetProtection selectLockedCells="1" selectUnlockedCells="1"/>
  <mergeCells count="31">
    <mergeCell ref="A1:E1"/>
    <mergeCell ref="A3:H3"/>
    <mergeCell ref="A5:H5"/>
    <mergeCell ref="A6:D6"/>
    <mergeCell ref="E6:F6"/>
    <mergeCell ref="A7:H7"/>
    <mergeCell ref="D16:E16"/>
    <mergeCell ref="D18:E18"/>
    <mergeCell ref="D20:H20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1:H3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19"/>
  <sheetViews>
    <sheetView workbookViewId="0" topLeftCell="A1">
      <selection activeCell="E14" sqref="E14"/>
    </sheetView>
  </sheetViews>
  <sheetFormatPr defaultColWidth="9.140625" defaultRowHeight="12.75"/>
  <cols>
    <col min="1" max="1" width="29.00390625" style="106" customWidth="1"/>
    <col min="2" max="2" width="9.421875" style="107" customWidth="1"/>
    <col min="3" max="3" width="13.57421875" style="1" customWidth="1"/>
    <col min="4" max="4" width="14.7109375" style="1" customWidth="1"/>
    <col min="5" max="5" width="14.28125" style="1" customWidth="1"/>
    <col min="6" max="6" width="12.7109375" style="1" customWidth="1"/>
    <col min="7" max="7" width="2.57421875" style="1" customWidth="1"/>
    <col min="8" max="8" width="41.00390625" style="1" customWidth="1"/>
    <col min="9" max="9" width="22.8515625" style="1" customWidth="1"/>
    <col min="10" max="16384" width="9.00390625" style="1" customWidth="1"/>
  </cols>
  <sheetData>
    <row r="1" spans="1:6" s="26" customFormat="1" ht="14.25">
      <c r="A1" s="24">
        <f>Uvod!B3</f>
        <v>0</v>
      </c>
      <c r="B1" s="24"/>
      <c r="C1" s="24"/>
      <c r="D1" s="24"/>
      <c r="E1" s="24" t="s">
        <v>106</v>
      </c>
      <c r="F1" s="28">
        <f>Uvod!B4</f>
        <v>123456</v>
      </c>
    </row>
    <row r="2" spans="1:256" ht="14.25">
      <c r="A2" s="58"/>
      <c r="B2" s="14"/>
      <c r="C2" s="14"/>
      <c r="D2" s="14"/>
      <c r="E2" s="14"/>
      <c r="F2" s="14"/>
      <c r="IV2"/>
    </row>
    <row r="3" spans="1:8" ht="19.5">
      <c r="A3" s="108" t="s">
        <v>348</v>
      </c>
      <c r="B3" s="109"/>
      <c r="C3" s="109">
        <f>Uvod!B6</f>
        <v>44561</v>
      </c>
      <c r="D3" s="110"/>
      <c r="E3" s="111"/>
      <c r="F3" s="110"/>
      <c r="H3" s="112" t="s">
        <v>349</v>
      </c>
    </row>
    <row r="5" spans="1:8" ht="34.5">
      <c r="A5" s="113" t="s">
        <v>350</v>
      </c>
      <c r="B5" s="113" t="s">
        <v>351</v>
      </c>
      <c r="C5" s="113" t="s">
        <v>352</v>
      </c>
      <c r="D5" s="113" t="s">
        <v>353</v>
      </c>
      <c r="E5" s="113" t="s">
        <v>354</v>
      </c>
      <c r="F5" s="113" t="s">
        <v>342</v>
      </c>
      <c r="H5" s="112" t="s">
        <v>355</v>
      </c>
    </row>
    <row r="6" spans="1:9" ht="34.5">
      <c r="A6" s="114" t="s">
        <v>356</v>
      </c>
      <c r="B6" s="115" t="s">
        <v>357</v>
      </c>
      <c r="C6" s="116">
        <v>0</v>
      </c>
      <c r="D6" s="116">
        <v>0</v>
      </c>
      <c r="E6" s="117">
        <f>D6-C6</f>
        <v>0</v>
      </c>
      <c r="F6" s="117">
        <f aca="true" t="shared" si="0" ref="F6:F13">E6*F$15</f>
        <v>0</v>
      </c>
      <c r="H6" s="118" t="s">
        <v>358</v>
      </c>
      <c r="I6" s="119"/>
    </row>
    <row r="7" spans="1:8" ht="24">
      <c r="A7" s="114" t="s">
        <v>359</v>
      </c>
      <c r="B7" s="115" t="s">
        <v>150</v>
      </c>
      <c r="C7" s="120">
        <v>0</v>
      </c>
      <c r="D7" s="116">
        <v>0</v>
      </c>
      <c r="E7" s="117">
        <f aca="true" t="shared" si="1" ref="E7:E11">IF(D7=0,0,C7-D7)</f>
        <v>0</v>
      </c>
      <c r="F7" s="117">
        <f t="shared" si="0"/>
        <v>0</v>
      </c>
      <c r="H7" s="118" t="s">
        <v>360</v>
      </c>
    </row>
    <row r="8" spans="1:8" ht="24">
      <c r="A8" s="114" t="s">
        <v>361</v>
      </c>
      <c r="B8" s="115" t="s">
        <v>150</v>
      </c>
      <c r="C8" s="120">
        <v>0</v>
      </c>
      <c r="D8" s="116">
        <v>0</v>
      </c>
      <c r="E8" s="117">
        <f t="shared" si="1"/>
        <v>0</v>
      </c>
      <c r="F8" s="117">
        <f t="shared" si="0"/>
        <v>0</v>
      </c>
      <c r="H8" s="118" t="s">
        <v>360</v>
      </c>
    </row>
    <row r="9" spans="1:8" ht="24">
      <c r="A9" s="114" t="s">
        <v>362</v>
      </c>
      <c r="B9" s="115" t="s">
        <v>150</v>
      </c>
      <c r="C9" s="120">
        <v>0</v>
      </c>
      <c r="D9" s="116">
        <v>0</v>
      </c>
      <c r="E9" s="117">
        <f t="shared" si="1"/>
        <v>0</v>
      </c>
      <c r="F9" s="117">
        <f t="shared" si="0"/>
        <v>0</v>
      </c>
      <c r="H9" s="118" t="s">
        <v>360</v>
      </c>
    </row>
    <row r="10" spans="1:8" ht="34.5">
      <c r="A10" s="114" t="s">
        <v>363</v>
      </c>
      <c r="B10" s="115" t="s">
        <v>150</v>
      </c>
      <c r="C10" s="116">
        <v>0</v>
      </c>
      <c r="D10" s="116">
        <v>0</v>
      </c>
      <c r="E10" s="117">
        <f t="shared" si="1"/>
        <v>0</v>
      </c>
      <c r="F10" s="117">
        <f t="shared" si="0"/>
        <v>0</v>
      </c>
      <c r="H10" s="118" t="s">
        <v>364</v>
      </c>
    </row>
    <row r="11" spans="1:8" ht="24">
      <c r="A11" s="114" t="s">
        <v>365</v>
      </c>
      <c r="B11" s="115" t="s">
        <v>150</v>
      </c>
      <c r="C11" s="116">
        <v>0</v>
      </c>
      <c r="D11" s="116">
        <v>0</v>
      </c>
      <c r="E11" s="117">
        <f t="shared" si="1"/>
        <v>0</v>
      </c>
      <c r="F11" s="117">
        <f t="shared" si="0"/>
        <v>0</v>
      </c>
      <c r="H11" s="118" t="s">
        <v>366</v>
      </c>
    </row>
    <row r="12" spans="1:8" ht="24">
      <c r="A12" s="114" t="s">
        <v>367</v>
      </c>
      <c r="B12" s="115" t="s">
        <v>150</v>
      </c>
      <c r="C12" s="120">
        <v>0</v>
      </c>
      <c r="D12" s="116">
        <v>0</v>
      </c>
      <c r="E12" s="117">
        <f aca="true" t="shared" si="2" ref="E12:E13">+D12</f>
        <v>0</v>
      </c>
      <c r="F12" s="117">
        <f t="shared" si="0"/>
        <v>0</v>
      </c>
      <c r="H12" s="118" t="s">
        <v>368</v>
      </c>
    </row>
    <row r="13" spans="1:8" ht="34.5">
      <c r="A13" s="114" t="s">
        <v>369</v>
      </c>
      <c r="B13" s="115"/>
      <c r="C13" s="120">
        <v>0</v>
      </c>
      <c r="D13" s="116">
        <v>0</v>
      </c>
      <c r="E13" s="117">
        <f t="shared" si="2"/>
        <v>0</v>
      </c>
      <c r="F13" s="117">
        <f t="shared" si="0"/>
        <v>0</v>
      </c>
      <c r="H13" s="118" t="s">
        <v>370</v>
      </c>
    </row>
    <row r="14" spans="1:8" ht="12.75" customHeight="1">
      <c r="A14" s="121" t="s">
        <v>371</v>
      </c>
      <c r="B14" s="121"/>
      <c r="C14" s="122">
        <f>SUM(C6:C13)</f>
        <v>0</v>
      </c>
      <c r="D14" s="122">
        <f>SUM(D6:D13)</f>
        <v>0</v>
      </c>
      <c r="E14" s="123">
        <f>SUM(E6:E13)</f>
        <v>0</v>
      </c>
      <c r="F14" s="122">
        <f>E14*F15</f>
        <v>0</v>
      </c>
      <c r="H14" s="118"/>
    </row>
    <row r="15" spans="1:8" ht="12.75" customHeight="1">
      <c r="A15" s="124" t="s">
        <v>372</v>
      </c>
      <c r="B15" s="124"/>
      <c r="C15" s="124"/>
      <c r="D15" s="124"/>
      <c r="E15" s="124"/>
      <c r="F15" s="125">
        <v>0.19</v>
      </c>
      <c r="H15" s="126"/>
    </row>
    <row r="16" spans="1:8" ht="12.75" customHeight="1">
      <c r="A16" s="124" t="s">
        <v>373</v>
      </c>
      <c r="B16" s="124"/>
      <c r="C16" s="124"/>
      <c r="D16" s="124"/>
      <c r="E16" s="124"/>
      <c r="F16" s="127">
        <f>SUM(F6:F13)</f>
        <v>0</v>
      </c>
      <c r="H16" s="118" t="s">
        <v>374</v>
      </c>
    </row>
    <row r="17" spans="1:8" ht="12.75" customHeight="1">
      <c r="A17" s="124" t="s">
        <v>375</v>
      </c>
      <c r="B17" s="124"/>
      <c r="C17" s="124"/>
      <c r="D17" s="124"/>
      <c r="E17" s="124"/>
      <c r="F17" s="128">
        <v>0</v>
      </c>
      <c r="H17" s="118" t="s">
        <v>376</v>
      </c>
    </row>
    <row r="18" spans="1:8" s="130" customFormat="1" ht="45.75" customHeight="1">
      <c r="A18" s="124" t="s">
        <v>377</v>
      </c>
      <c r="B18" s="124"/>
      <c r="C18" s="124"/>
      <c r="D18" s="124"/>
      <c r="E18" s="124"/>
      <c r="F18" s="129">
        <f>F16-F17</f>
        <v>0</v>
      </c>
      <c r="H18" s="118" t="s">
        <v>378</v>
      </c>
    </row>
    <row r="19" spans="1:8" s="130" customFormat="1" ht="34.5">
      <c r="A19" s="131"/>
      <c r="B19" s="132"/>
      <c r="C19" s="133"/>
      <c r="D19" s="133"/>
      <c r="F19" s="133"/>
      <c r="H19" s="134" t="s">
        <v>379</v>
      </c>
    </row>
  </sheetData>
  <sheetProtection selectLockedCells="1" selectUnlockedCells="1"/>
  <mergeCells count="6">
    <mergeCell ref="A1:E1"/>
    <mergeCell ref="A14:B14"/>
    <mergeCell ref="A15:E15"/>
    <mergeCell ref="A16:E16"/>
    <mergeCell ref="A17:E17"/>
    <mergeCell ref="A18:E18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20"/>
  <sheetViews>
    <sheetView workbookViewId="0" topLeftCell="A1">
      <selection activeCell="A20" sqref="A20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256" ht="19.5" customHeight="1">
      <c r="A1" s="15">
        <f>Uvod!B3</f>
        <v>0</v>
      </c>
      <c r="B1" s="15"/>
      <c r="C1" s="15"/>
      <c r="D1" s="15"/>
      <c r="E1" s="15"/>
      <c r="F1"/>
      <c r="G1" s="14" t="s">
        <v>106</v>
      </c>
      <c r="H1" s="14">
        <f>Uvod!B4</f>
        <v>123456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2.75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2.75">
      <c r="A5"/>
      <c r="B5"/>
      <c r="C5"/>
      <c r="D5"/>
      <c r="E5"/>
      <c r="F5"/>
      <c r="G5"/>
      <c r="H5"/>
    </row>
    <row r="6" spans="1:8" ht="15">
      <c r="A6" s="16"/>
      <c r="B6" s="16"/>
      <c r="C6" s="16"/>
      <c r="D6" s="16"/>
      <c r="E6" s="16"/>
      <c r="F6" s="16"/>
      <c r="G6" s="16"/>
      <c r="H6" s="16"/>
    </row>
    <row r="7" spans="1:8" ht="15">
      <c r="A7" s="16"/>
      <c r="B7" s="16"/>
      <c r="C7" s="16"/>
      <c r="D7" s="16"/>
      <c r="E7" s="16"/>
      <c r="F7" s="16"/>
      <c r="G7" s="16"/>
      <c r="H7" s="16"/>
    </row>
    <row r="8" spans="1:8" ht="15">
      <c r="A8" s="16"/>
      <c r="B8" s="16"/>
      <c r="C8" s="16"/>
      <c r="D8" s="16"/>
      <c r="E8" s="16"/>
      <c r="F8" s="16"/>
      <c r="G8" s="16"/>
      <c r="H8" s="16"/>
    </row>
    <row r="9" s="16" customFormat="1" ht="15"/>
    <row r="10" spans="1:8" s="16" customFormat="1" ht="22.5">
      <c r="A10" s="17" t="s">
        <v>107</v>
      </c>
      <c r="B10" s="17"/>
      <c r="C10" s="17"/>
      <c r="D10" s="17"/>
      <c r="E10" s="17"/>
      <c r="F10" s="17"/>
      <c r="G10" s="17"/>
      <c r="H10" s="17"/>
    </row>
    <row r="11" spans="1:8" s="16" customFormat="1" ht="22.5">
      <c r="A11" s="18"/>
      <c r="B11" s="19"/>
      <c r="C11" s="14"/>
      <c r="D11" s="14"/>
      <c r="E11" s="14"/>
      <c r="F11" s="14"/>
      <c r="G11" s="14"/>
      <c r="H11" s="14"/>
    </row>
    <row r="12" spans="1:8" s="16" customFormat="1" ht="7.5" customHeight="1">
      <c r="A12" s="20"/>
      <c r="B12" s="20"/>
      <c r="C12" s="20"/>
      <c r="D12" s="20"/>
      <c r="E12" s="20"/>
      <c r="F12" s="20"/>
      <c r="G12" s="20"/>
      <c r="H12" s="20"/>
    </row>
    <row r="13" spans="1:8" s="16" customFormat="1" ht="15">
      <c r="A13" s="21" t="s">
        <v>108</v>
      </c>
      <c r="B13" s="21"/>
      <c r="C13" s="21"/>
      <c r="D13" s="18"/>
      <c r="E13" s="22">
        <f>Uvod!B6</f>
        <v>44561</v>
      </c>
      <c r="F13" s="22"/>
      <c r="G13" s="22"/>
      <c r="H13" s="14"/>
    </row>
    <row r="14" s="16" customFormat="1" ht="15"/>
    <row r="15" s="16" customFormat="1" ht="15"/>
    <row r="16" s="16" customFormat="1" ht="15"/>
    <row r="17" spans="1:8" s="16" customFormat="1" ht="15">
      <c r="A17" s="20" t="s">
        <v>109</v>
      </c>
      <c r="B17" s="20"/>
      <c r="C17" s="20"/>
      <c r="D17" s="20"/>
      <c r="E17" s="20"/>
      <c r="F17" s="20"/>
      <c r="G17" s="20"/>
      <c r="H17" s="20"/>
    </row>
    <row r="18" s="16" customFormat="1" ht="15">
      <c r="A18"/>
    </row>
    <row r="19" s="16" customFormat="1" ht="15"/>
    <row r="20" spans="1:8" ht="19.5">
      <c r="A20" s="23">
        <f>Uvod!B3</f>
        <v>0</v>
      </c>
      <c r="B20" s="23"/>
      <c r="C20" s="23"/>
      <c r="D20" s="23"/>
      <c r="E20" s="23"/>
      <c r="F20" s="23"/>
      <c r="G20" s="23"/>
      <c r="H20" s="23"/>
    </row>
    <row r="21" ht="14.25"/>
    <row r="22" ht="14.25"/>
    <row r="38" ht="23.25" customHeight="1"/>
  </sheetData>
  <sheetProtection selectLockedCells="1" selectUnlockedCells="1"/>
  <mergeCells count="7">
    <mergeCell ref="A1:E1"/>
    <mergeCell ref="A10:H10"/>
    <mergeCell ref="A12:H12"/>
    <mergeCell ref="A13:C13"/>
    <mergeCell ref="E13:G13"/>
    <mergeCell ref="A17:H17"/>
    <mergeCell ref="A20:H20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124"/>
  <sheetViews>
    <sheetView workbookViewId="0" topLeftCell="A1">
      <selection activeCell="F43" sqref="F43"/>
    </sheetView>
  </sheetViews>
  <sheetFormatPr defaultColWidth="9.140625" defaultRowHeight="12.75"/>
  <cols>
    <col min="1" max="1" width="4.00390625" style="14" customWidth="1"/>
    <col min="2" max="5" width="16.00390625" style="14" customWidth="1"/>
    <col min="6" max="6" width="6.421875" style="14" customWidth="1"/>
    <col min="7" max="7" width="8.8515625" style="14" customWidth="1"/>
    <col min="8" max="16384" width="11.421875" style="0" customWidth="1"/>
  </cols>
  <sheetData>
    <row r="1" spans="1:7" s="28" customFormat="1" ht="24" customHeight="1">
      <c r="A1" s="24">
        <f>Uvod!$B$3</f>
        <v>0</v>
      </c>
      <c r="B1" s="24"/>
      <c r="C1" s="24"/>
      <c r="D1" s="24"/>
      <c r="E1" s="25"/>
      <c r="F1" s="26" t="s">
        <v>106</v>
      </c>
      <c r="G1" s="27">
        <f>Uvod!$B$4</f>
        <v>123456</v>
      </c>
    </row>
    <row r="2" spans="1:5" ht="15" customHeight="1">
      <c r="A2" s="29"/>
      <c r="B2" s="29"/>
      <c r="C2" s="29"/>
      <c r="D2" s="29"/>
      <c r="E2" s="29"/>
    </row>
    <row r="3" spans="1:7" ht="24">
      <c r="A3" s="17" t="s">
        <v>110</v>
      </c>
      <c r="B3" s="17"/>
      <c r="C3" s="17"/>
      <c r="D3" s="17"/>
      <c r="E3" s="17"/>
      <c r="F3" s="17"/>
      <c r="G3" s="17"/>
    </row>
    <row r="4" spans="1:7" ht="18.75">
      <c r="A4" s="30" t="s">
        <v>111</v>
      </c>
      <c r="B4" s="30"/>
      <c r="C4" s="30"/>
      <c r="D4" s="30"/>
      <c r="E4" s="30"/>
      <c r="F4" s="31">
        <f>Uvod!B6</f>
        <v>44561</v>
      </c>
      <c r="G4" s="31"/>
    </row>
    <row r="5" ht="16.5" customHeight="1">
      <c r="A5" s="18"/>
    </row>
    <row r="6" spans="1:7" s="34" customFormat="1" ht="15.75" customHeight="1">
      <c r="A6" s="32" t="s">
        <v>112</v>
      </c>
      <c r="B6" s="33" t="s">
        <v>113</v>
      </c>
      <c r="C6" s="33"/>
      <c r="D6" s="33"/>
      <c r="E6" s="33"/>
      <c r="F6" s="33"/>
      <c r="G6" s="33"/>
    </row>
    <row r="7" spans="1:7" s="34" customFormat="1" ht="15.75" customHeight="1">
      <c r="A7" s="35"/>
      <c r="B7" s="33" t="s">
        <v>114</v>
      </c>
      <c r="C7" s="33"/>
      <c r="D7" s="33"/>
      <c r="E7" s="33"/>
      <c r="F7" s="33"/>
      <c r="G7" s="33"/>
    </row>
    <row r="8" s="34" customFormat="1" ht="6" customHeight="1">
      <c r="A8" s="35"/>
    </row>
    <row r="9" spans="1:4" s="34" customFormat="1" ht="15.75">
      <c r="A9" s="35"/>
      <c r="B9" s="34" t="s">
        <v>115</v>
      </c>
      <c r="C9" s="36" t="s">
        <v>116</v>
      </c>
      <c r="D9" s="36"/>
    </row>
    <row r="10" spans="1:4" s="34" customFormat="1" ht="15.75">
      <c r="A10" s="35"/>
      <c r="B10" s="34" t="s">
        <v>117</v>
      </c>
      <c r="C10" s="36" t="s">
        <v>116</v>
      </c>
      <c r="D10" s="36"/>
    </row>
    <row r="11" spans="1:4" s="34" customFormat="1" ht="15.75">
      <c r="A11" s="35"/>
      <c r="B11" s="34" t="s">
        <v>117</v>
      </c>
      <c r="C11" s="36" t="s">
        <v>116</v>
      </c>
      <c r="D11" s="36"/>
    </row>
    <row r="12" s="34" customFormat="1" ht="15.75">
      <c r="A12" s="35"/>
    </row>
    <row r="13" spans="1:7" s="34" customFormat="1" ht="15.75" customHeight="1">
      <c r="A13" s="35" t="s">
        <v>118</v>
      </c>
      <c r="B13" s="33" t="s">
        <v>119</v>
      </c>
      <c r="C13" s="33"/>
      <c r="D13" s="33"/>
      <c r="E13" s="33"/>
      <c r="F13" s="33"/>
      <c r="G13" s="33"/>
    </row>
    <row r="14" s="34" customFormat="1" ht="7.5" customHeight="1">
      <c r="A14" s="35"/>
    </row>
    <row r="15" spans="1:2" s="34" customFormat="1" ht="15.75">
      <c r="A15" s="35" t="s">
        <v>120</v>
      </c>
      <c r="B15" s="34" t="s">
        <v>121</v>
      </c>
    </row>
    <row r="16" s="34" customFormat="1" ht="7.5" customHeight="1">
      <c r="A16" s="35"/>
    </row>
    <row r="17" spans="1:2" s="34" customFormat="1" ht="15.75">
      <c r="A17" s="35" t="s">
        <v>122</v>
      </c>
      <c r="B17" s="34" t="s">
        <v>123</v>
      </c>
    </row>
    <row r="18" spans="1:2" s="34" customFormat="1" ht="15.75">
      <c r="A18" s="35"/>
      <c r="B18" s="34" t="s">
        <v>124</v>
      </c>
    </row>
    <row r="19" spans="1:3" s="34" customFormat="1" ht="15.75">
      <c r="A19" s="35"/>
      <c r="B19" s="36" t="s">
        <v>116</v>
      </c>
      <c r="C19" s="36"/>
    </row>
    <row r="20" spans="1:3" s="34" customFormat="1" ht="15.75">
      <c r="A20" s="35"/>
      <c r="B20" s="36" t="s">
        <v>116</v>
      </c>
      <c r="C20" s="36"/>
    </row>
    <row r="21" s="34" customFormat="1" ht="7.5" customHeight="1">
      <c r="A21" s="35"/>
    </row>
    <row r="22" spans="1:2" s="34" customFormat="1" ht="15.75">
      <c r="A22" s="35" t="s">
        <v>125</v>
      </c>
      <c r="B22" s="34" t="s">
        <v>126</v>
      </c>
    </row>
    <row r="23" spans="1:2" s="34" customFormat="1" ht="15.75">
      <c r="A23" s="35"/>
      <c r="B23" s="34" t="s">
        <v>127</v>
      </c>
    </row>
    <row r="24" s="34" customFormat="1" ht="7.5" customHeight="1">
      <c r="A24" s="35"/>
    </row>
    <row r="25" spans="1:2" s="34" customFormat="1" ht="15.75">
      <c r="A25" s="35"/>
      <c r="B25" s="34" t="s">
        <v>128</v>
      </c>
    </row>
    <row r="26" spans="1:2" s="34" customFormat="1" ht="15.75">
      <c r="A26" s="35"/>
      <c r="B26" s="37" t="s">
        <v>129</v>
      </c>
    </row>
    <row r="27" spans="1:2" s="34" customFormat="1" ht="15.75">
      <c r="A27" s="35"/>
      <c r="B27" s="37" t="s">
        <v>130</v>
      </c>
    </row>
    <row r="28" spans="1:2" s="34" customFormat="1" ht="15.75">
      <c r="A28" s="35"/>
      <c r="B28" s="38" t="s">
        <v>131</v>
      </c>
    </row>
    <row r="29" s="34" customFormat="1" ht="7.5" customHeight="1">
      <c r="A29" s="35"/>
    </row>
    <row r="30" spans="1:2" s="34" customFormat="1" ht="15.75">
      <c r="A30" s="35"/>
      <c r="B30" s="34" t="s">
        <v>132</v>
      </c>
    </row>
    <row r="31" s="34" customFormat="1" ht="7.5" customHeight="1">
      <c r="A31" s="35"/>
    </row>
    <row r="32" spans="1:7" s="34" customFormat="1" ht="39.75" customHeight="1">
      <c r="A32" s="33" t="s">
        <v>133</v>
      </c>
      <c r="B32" s="33"/>
      <c r="C32" s="33"/>
      <c r="D32" s="33"/>
      <c r="E32" s="33"/>
      <c r="F32" s="33"/>
      <c r="G32" s="33"/>
    </row>
    <row r="33" s="34" customFormat="1" ht="7.5" customHeight="1">
      <c r="A33" s="35"/>
    </row>
    <row r="34" spans="1:4" s="34" customFormat="1" ht="15.75">
      <c r="A34" s="37" t="s">
        <v>134</v>
      </c>
      <c r="D34" s="34" t="s">
        <v>135</v>
      </c>
    </row>
    <row r="35" spans="1:4" s="34" customFormat="1" ht="15.75">
      <c r="A35" s="35"/>
      <c r="D35" s="34" t="s">
        <v>136</v>
      </c>
    </row>
    <row r="36" spans="1:4" s="34" customFormat="1" ht="15.75">
      <c r="A36" s="35"/>
      <c r="D36" s="34" t="s">
        <v>137</v>
      </c>
    </row>
    <row r="37" s="34" customFormat="1" ht="7.5" customHeight="1">
      <c r="A37" s="35"/>
    </row>
    <row r="38" s="34" customFormat="1" ht="15.75">
      <c r="A38" s="37" t="s">
        <v>138</v>
      </c>
    </row>
    <row r="39" s="34" customFormat="1" ht="15.75">
      <c r="A39" s="37"/>
    </row>
    <row r="40" s="34" customFormat="1" ht="15.75">
      <c r="A40" s="35"/>
    </row>
    <row r="41" spans="1:7" s="34" customFormat="1" ht="15.75">
      <c r="A41" s="39" t="s">
        <v>139</v>
      </c>
      <c r="B41" s="39"/>
      <c r="C41" s="39"/>
      <c r="D41" s="39"/>
      <c r="E41" s="39"/>
      <c r="F41" s="39"/>
      <c r="G41" s="39"/>
    </row>
    <row r="42" spans="1:7" s="34" customFormat="1" ht="15.75">
      <c r="A42" s="37" t="s">
        <v>140</v>
      </c>
      <c r="F42" s="36" t="s">
        <v>141</v>
      </c>
      <c r="G42" s="36"/>
    </row>
    <row r="43" s="34" customFormat="1" ht="15.75">
      <c r="A43" s="37" t="s">
        <v>142</v>
      </c>
    </row>
    <row r="44" s="34" customFormat="1" ht="7.5" customHeight="1">
      <c r="A44" s="37"/>
    </row>
    <row r="45" spans="1:3" s="34" customFormat="1" ht="15.75">
      <c r="A45" s="37"/>
      <c r="B45" s="37" t="s">
        <v>143</v>
      </c>
      <c r="C45" s="40">
        <f>Uvod!B12</f>
        <v>44620</v>
      </c>
    </row>
    <row r="46" s="34" customFormat="1" ht="15.75">
      <c r="A46" s="37" t="s">
        <v>144</v>
      </c>
    </row>
    <row r="47" ht="14.25">
      <c r="A47" s="18"/>
    </row>
    <row r="48" ht="14.25">
      <c r="A48" s="18"/>
    </row>
    <row r="49" ht="14.25">
      <c r="A49" s="18"/>
    </row>
    <row r="50" ht="14.25">
      <c r="A50" s="18"/>
    </row>
    <row r="51" ht="14.25">
      <c r="A51" s="18"/>
    </row>
    <row r="52" ht="14.25">
      <c r="A52" s="18"/>
    </row>
    <row r="53" ht="14.25">
      <c r="A53" s="18"/>
    </row>
    <row r="54" ht="14.25">
      <c r="A54" s="18"/>
    </row>
    <row r="55" ht="14.25">
      <c r="A55" s="18"/>
    </row>
    <row r="56" ht="14.25">
      <c r="A56" s="18"/>
    </row>
    <row r="57" ht="14.25">
      <c r="A57" s="18"/>
    </row>
    <row r="58" ht="14.25">
      <c r="A58" s="18"/>
    </row>
    <row r="59" ht="14.25">
      <c r="A59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4" ht="14.25">
      <c r="A64" s="18"/>
    </row>
    <row r="65" ht="14.25">
      <c r="A65" s="18"/>
    </row>
    <row r="66" ht="14.25">
      <c r="A66" s="18"/>
    </row>
    <row r="67" ht="14.25">
      <c r="A67" s="18"/>
    </row>
    <row r="68" ht="14.25">
      <c r="A68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  <row r="77" ht="14.25">
      <c r="A77" s="18"/>
    </row>
    <row r="78" ht="14.25">
      <c r="A78" s="18"/>
    </row>
    <row r="79" ht="14.25">
      <c r="A79" s="18"/>
    </row>
    <row r="80" ht="14.25">
      <c r="A80" s="18"/>
    </row>
    <row r="81" ht="14.25">
      <c r="A81" s="18"/>
    </row>
    <row r="82" ht="14.25">
      <c r="A82" s="18"/>
    </row>
    <row r="83" ht="14.25">
      <c r="A83" s="18"/>
    </row>
    <row r="84" ht="14.25">
      <c r="A84" s="18"/>
    </row>
    <row r="85" ht="14.25">
      <c r="A85" s="18"/>
    </row>
    <row r="86" ht="14.25">
      <c r="A86" s="18"/>
    </row>
    <row r="87" ht="14.25">
      <c r="A87" s="18"/>
    </row>
    <row r="88" ht="14.25">
      <c r="A88" s="18"/>
    </row>
    <row r="89" ht="14.25">
      <c r="A89" s="18"/>
    </row>
    <row r="90" ht="14.25">
      <c r="A90" s="18"/>
    </row>
    <row r="91" ht="14.25">
      <c r="A91" s="18"/>
    </row>
    <row r="92" ht="14.25">
      <c r="A92" s="18"/>
    </row>
    <row r="93" ht="14.25">
      <c r="A93" s="18"/>
    </row>
    <row r="94" ht="14.25">
      <c r="A94" s="18"/>
    </row>
    <row r="95" ht="14.25">
      <c r="A95" s="18"/>
    </row>
    <row r="96" ht="14.25">
      <c r="A96" s="18"/>
    </row>
    <row r="97" ht="14.25">
      <c r="A97" s="18"/>
    </row>
    <row r="98" ht="14.25">
      <c r="A98" s="18"/>
    </row>
    <row r="99" ht="14.25">
      <c r="A99" s="18"/>
    </row>
    <row r="100" ht="14.25">
      <c r="A100" s="18"/>
    </row>
    <row r="101" ht="14.25">
      <c r="A101" s="18"/>
    </row>
    <row r="102" ht="14.25">
      <c r="A102" s="18"/>
    </row>
    <row r="103" ht="14.25">
      <c r="A103" s="18"/>
    </row>
    <row r="104" ht="14.25">
      <c r="A104" s="18"/>
    </row>
    <row r="105" ht="14.25">
      <c r="A105" s="18"/>
    </row>
    <row r="106" ht="14.25">
      <c r="A106" s="18"/>
    </row>
    <row r="107" ht="14.25">
      <c r="A107" s="18"/>
    </row>
    <row r="108" ht="14.25">
      <c r="A108" s="18"/>
    </row>
    <row r="109" ht="14.25">
      <c r="A109" s="18"/>
    </row>
    <row r="110" ht="14.25">
      <c r="A110" s="18"/>
    </row>
    <row r="111" ht="14.25">
      <c r="A111" s="18"/>
    </row>
    <row r="112" ht="14.25">
      <c r="A112" s="18"/>
    </row>
    <row r="113" ht="14.25">
      <c r="A113" s="18"/>
    </row>
    <row r="114" ht="14.25">
      <c r="A114" s="18"/>
    </row>
    <row r="115" ht="14.25">
      <c r="A115" s="18"/>
    </row>
    <row r="116" ht="14.25">
      <c r="A116" s="18"/>
    </row>
    <row r="117" ht="14.25">
      <c r="A117" s="18"/>
    </row>
    <row r="118" ht="14.25">
      <c r="A118" s="18"/>
    </row>
    <row r="119" ht="14.25">
      <c r="A119" s="18"/>
    </row>
    <row r="120" ht="14.25">
      <c r="A120" s="18"/>
    </row>
    <row r="121" ht="14.25">
      <c r="A121" s="18"/>
    </row>
    <row r="122" ht="14.25">
      <c r="A122" s="18"/>
    </row>
    <row r="123" ht="14.25">
      <c r="A123" s="18"/>
    </row>
    <row r="124" ht="14.25">
      <c r="A124" s="18"/>
    </row>
  </sheetData>
  <sheetProtection selectLockedCells="1" selectUnlockedCells="1"/>
  <mergeCells count="15">
    <mergeCell ref="A1:D1"/>
    <mergeCell ref="A3:G3"/>
    <mergeCell ref="A4:E4"/>
    <mergeCell ref="F4:G4"/>
    <mergeCell ref="B6:G6"/>
    <mergeCell ref="B7:G7"/>
    <mergeCell ref="C9:D9"/>
    <mergeCell ref="C10:D10"/>
    <mergeCell ref="C11:D11"/>
    <mergeCell ref="B13:G13"/>
    <mergeCell ref="B19:C19"/>
    <mergeCell ref="B20:C20"/>
    <mergeCell ref="A32:G32"/>
    <mergeCell ref="A41:G41"/>
    <mergeCell ref="F42:G4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s="41" t="s">
        <v>145</v>
      </c>
    </row>
    <row r="3" spans="1:6" ht="12.75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151</v>
      </c>
    </row>
    <row r="28" ht="14.25"/>
  </sheetData>
  <sheetProtection selectLockedCells="1" selectUnlockedCells="1"/>
  <printOptions/>
  <pageMargins left="0.7875" right="0.7875" top="1.1638888888888888" bottom="0.7875" header="0.7875" footer="0.5118055555555555"/>
  <pageSetup fitToHeight="1" fitToWidth="1" horizontalDpi="300" verticalDpi="300" orientation="portrait" paperSize="9"/>
  <headerFooter alignWithMargins="0">
    <oddHeader>&amp;L&amp;"Times New Roman,Regular"Společnost&amp;C&amp;"Times New Roman,Regular"Sídlo&amp;R&amp;"Times New Roman,Regular"IČO XXXX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38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8" ht="22.5">
      <c r="A2" s="17" t="s">
        <v>152</v>
      </c>
      <c r="B2" s="17"/>
      <c r="C2" s="17"/>
      <c r="D2" s="17"/>
      <c r="E2" s="17"/>
      <c r="F2" s="17"/>
      <c r="G2" s="17"/>
      <c r="H2" s="17"/>
    </row>
    <row r="3" spans="1:2" ht="15" customHeight="1">
      <c r="A3" s="18"/>
      <c r="B3" s="19"/>
    </row>
    <row r="4" spans="1:8" ht="15">
      <c r="A4" s="20" t="s">
        <v>153</v>
      </c>
      <c r="B4" s="20"/>
      <c r="C4" s="20"/>
      <c r="D4" s="20"/>
      <c r="E4" s="20"/>
      <c r="F4" s="20"/>
      <c r="G4" s="20"/>
      <c r="H4" s="20"/>
    </row>
    <row r="5" spans="1:7" ht="15">
      <c r="A5" s="21" t="s">
        <v>154</v>
      </c>
      <c r="B5" s="21"/>
      <c r="C5" s="21"/>
      <c r="D5" s="21"/>
      <c r="E5" s="43">
        <f>Uvod!B6</f>
        <v>44561</v>
      </c>
      <c r="F5" s="43"/>
      <c r="G5" s="18"/>
    </row>
    <row r="6" spans="1:8" ht="15">
      <c r="A6" s="20" t="s">
        <v>155</v>
      </c>
      <c r="B6" s="20"/>
      <c r="C6" s="20"/>
      <c r="D6" s="20"/>
      <c r="E6" s="20"/>
      <c r="F6" s="20"/>
      <c r="G6" s="20"/>
      <c r="H6" s="20"/>
    </row>
    <row r="7" ht="12.75"/>
    <row r="8" ht="12.75"/>
    <row r="9" spans="1:7" s="16" customFormat="1" ht="15">
      <c r="A9" s="16" t="s">
        <v>156</v>
      </c>
      <c r="D9" s="44" t="s">
        <v>157</v>
      </c>
      <c r="E9" s="45" t="s">
        <v>158</v>
      </c>
      <c r="F9" s="44" t="s">
        <v>157</v>
      </c>
      <c r="G9" s="45" t="s">
        <v>159</v>
      </c>
    </row>
    <row r="10" spans="5:7" s="16" customFormat="1" ht="15">
      <c r="E10" s="45"/>
      <c r="F10" s="45"/>
      <c r="G10" s="45"/>
    </row>
    <row r="11" spans="1:7" s="16" customFormat="1" ht="15">
      <c r="A11" s="16" t="s">
        <v>160</v>
      </c>
      <c r="D11" s="44" t="s">
        <v>157</v>
      </c>
      <c r="E11" s="45" t="s">
        <v>161</v>
      </c>
      <c r="F11" s="44" t="s">
        <v>157</v>
      </c>
      <c r="G11" s="45" t="s">
        <v>162</v>
      </c>
    </row>
    <row r="12" spans="4:7" s="16" customFormat="1" ht="7.5" customHeight="1">
      <c r="D12" s="46"/>
      <c r="E12" s="45"/>
      <c r="F12" s="47"/>
      <c r="G12" s="45"/>
    </row>
    <row r="13" spans="4:7" s="16" customFormat="1" ht="15">
      <c r="D13" s="44"/>
      <c r="E13" s="45" t="s">
        <v>163</v>
      </c>
      <c r="F13" s="44"/>
      <c r="G13" s="47"/>
    </row>
    <row r="14" spans="5:7" s="16" customFormat="1" ht="15">
      <c r="E14" s="45"/>
      <c r="F14" s="45"/>
      <c r="G14" s="47"/>
    </row>
    <row r="15" spans="1:7" s="16" customFormat="1" ht="15">
      <c r="A15" s="16" t="s">
        <v>164</v>
      </c>
      <c r="D15" s="48">
        <f>Uvod!B8</f>
        <v>44561</v>
      </c>
      <c r="E15" s="48"/>
      <c r="F15" s="45"/>
      <c r="G15" s="45"/>
    </row>
    <row r="16" s="16" customFormat="1" ht="15"/>
    <row r="17" spans="1:5" s="16" customFormat="1" ht="15">
      <c r="A17" s="16" t="s">
        <v>165</v>
      </c>
      <c r="D17" s="48">
        <f>D15</f>
        <v>44561</v>
      </c>
      <c r="E17" s="48"/>
    </row>
    <row r="18" s="16" customFormat="1" ht="15"/>
    <row r="19" spans="1:11" s="16" customFormat="1" ht="16.5">
      <c r="A19" s="16" t="s">
        <v>166</v>
      </c>
      <c r="D19"/>
      <c r="E19"/>
      <c r="F19" s="49" t="s">
        <v>167</v>
      </c>
      <c r="G19" s="49"/>
      <c r="H19" s="49"/>
      <c r="I19" s="47"/>
      <c r="J19" s="47"/>
      <c r="K19" s="47"/>
    </row>
    <row r="20" ht="12.75"/>
    <row r="21" spans="1:8" s="16" customFormat="1" ht="50.25" customHeight="1">
      <c r="A21" s="50" t="s">
        <v>168</v>
      </c>
      <c r="B21" s="50" t="s">
        <v>169</v>
      </c>
      <c r="C21" s="50"/>
      <c r="D21" s="51" t="s">
        <v>170</v>
      </c>
      <c r="E21" s="51"/>
      <c r="F21" s="51" t="s">
        <v>171</v>
      </c>
      <c r="G21" s="51"/>
      <c r="H21" s="50" t="s">
        <v>172</v>
      </c>
    </row>
    <row r="22" spans="1:8" s="16" customFormat="1" ht="15" customHeight="1">
      <c r="A22" s="52" t="s">
        <v>173</v>
      </c>
      <c r="B22" s="53" t="s">
        <v>174</v>
      </c>
      <c r="C22" s="53"/>
      <c r="D22" s="54">
        <v>0</v>
      </c>
      <c r="E22" s="54"/>
      <c r="F22" s="54">
        <f aca="true" t="shared" si="0" ref="F22:F26">D22</f>
        <v>0</v>
      </c>
      <c r="G22" s="54"/>
      <c r="H22" s="54">
        <f aca="true" t="shared" si="1" ref="H22:H26">D22-F22</f>
        <v>0</v>
      </c>
    </row>
    <row r="23" spans="1:8" s="16" customFormat="1" ht="15" customHeight="1">
      <c r="A23" s="52" t="s">
        <v>175</v>
      </c>
      <c r="B23" s="53" t="s">
        <v>176</v>
      </c>
      <c r="C23" s="53"/>
      <c r="D23" s="54">
        <v>0</v>
      </c>
      <c r="E23" s="54"/>
      <c r="F23" s="54">
        <f t="shared" si="0"/>
        <v>0</v>
      </c>
      <c r="G23" s="54"/>
      <c r="H23" s="54">
        <f t="shared" si="1"/>
        <v>0</v>
      </c>
    </row>
    <row r="24" spans="1:8" s="16" customFormat="1" ht="15" customHeight="1">
      <c r="A24" s="52" t="s">
        <v>177</v>
      </c>
      <c r="B24" s="53" t="s">
        <v>178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179</v>
      </c>
      <c r="B25" s="53" t="s">
        <v>180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181</v>
      </c>
      <c r="B26" s="53" t="s">
        <v>182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/>
      <c r="E27" s="54"/>
      <c r="F27" s="54"/>
      <c r="G27" s="54"/>
      <c r="H27" s="54"/>
    </row>
    <row r="28" s="16" customFormat="1" ht="15"/>
    <row r="29" spans="1:8" s="16" customFormat="1" ht="15" customHeight="1">
      <c r="A29" s="55" t="s">
        <v>183</v>
      </c>
      <c r="B29" s="55"/>
      <c r="C29" s="55"/>
      <c r="D29" s="55"/>
      <c r="E29" s="55"/>
      <c r="F29" s="55"/>
      <c r="G29" s="55"/>
      <c r="H29" s="55"/>
    </row>
    <row r="30" spans="1:8" s="16" customFormat="1" ht="30" customHeight="1">
      <c r="A30" s="55"/>
      <c r="B30" s="55"/>
      <c r="C30" s="55"/>
      <c r="D30" s="55"/>
      <c r="E30" s="55"/>
      <c r="F30" s="55"/>
      <c r="G30" s="55"/>
      <c r="H30" s="55"/>
    </row>
    <row r="31" spans="1:7" s="16" customFormat="1" ht="15">
      <c r="A31" s="16" t="s">
        <v>184</v>
      </c>
      <c r="E31" s="56" t="s">
        <v>185</v>
      </c>
      <c r="F31" s="56"/>
      <c r="G31" s="56"/>
    </row>
    <row r="32" s="16" customFormat="1" ht="15"/>
    <row r="33" spans="1:5" s="16" customFormat="1" ht="23.25" customHeight="1">
      <c r="A33" s="16" t="s">
        <v>186</v>
      </c>
      <c r="E33" s="16">
        <f>Uvod!B15</f>
        <v>0</v>
      </c>
    </row>
    <row r="34" s="16" customFormat="1" ht="15"/>
    <row r="35" spans="1:5" s="16" customFormat="1" ht="15">
      <c r="A35" s="16" t="s">
        <v>187</v>
      </c>
      <c r="E35" s="16">
        <f>Uvod!B19</f>
        <v>0</v>
      </c>
    </row>
    <row r="36" s="16" customFormat="1" ht="15"/>
    <row r="37" spans="1:5" s="16" customFormat="1" ht="15">
      <c r="A37" s="16" t="s">
        <v>188</v>
      </c>
      <c r="B37" s="57"/>
      <c r="E37" s="57">
        <f>Uvod!B12</f>
        <v>44620</v>
      </c>
    </row>
    <row r="38" s="16" customFormat="1" ht="15">
      <c r="A38" s="56" t="s">
        <v>189</v>
      </c>
    </row>
  </sheetData>
  <sheetProtection selectLockedCells="1" selectUnlockedCells="1"/>
  <mergeCells count="31">
    <mergeCell ref="A1:E1"/>
    <mergeCell ref="A2:H2"/>
    <mergeCell ref="A4:H4"/>
    <mergeCell ref="A5:D5"/>
    <mergeCell ref="E5:F5"/>
    <mergeCell ref="A6:H6"/>
    <mergeCell ref="D15:E15"/>
    <mergeCell ref="D17:E17"/>
    <mergeCell ref="F19:H19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29:H30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190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V38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256" ht="19.5" customHeight="1">
      <c r="A2" s="58"/>
      <c r="F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8" ht="22.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8" ht="12.75"/>
    <row r="9" ht="12.75"/>
    <row r="10" spans="1:7" s="16" customFormat="1" ht="15">
      <c r="A10" s="16" t="s">
        <v>156</v>
      </c>
      <c r="D10" s="44" t="s">
        <v>157</v>
      </c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 t="s">
        <v>157</v>
      </c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Uvod!B8</f>
        <v>44561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44561</v>
      </c>
      <c r="E18" s="48"/>
    </row>
    <row r="19" s="16" customFormat="1" ht="15"/>
    <row r="20" spans="1:8" s="16" customFormat="1" ht="16.5">
      <c r="A20" s="16" t="s">
        <v>166</v>
      </c>
      <c r="D20"/>
      <c r="E20" s="47"/>
      <c r="F20" s="47"/>
      <c r="G20" s="47" t="s">
        <v>191</v>
      </c>
      <c r="H20" s="47"/>
    </row>
    <row r="21" ht="12.75"/>
    <row r="22" spans="1:8" s="16" customFormat="1" ht="50.2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192</v>
      </c>
      <c r="B23" s="53" t="s">
        <v>193</v>
      </c>
      <c r="C23" s="53"/>
      <c r="D23" s="54">
        <v>0</v>
      </c>
      <c r="E23" s="54"/>
      <c r="F23" s="54">
        <f aca="true" t="shared" si="0" ref="F23:F27">D23</f>
        <v>0</v>
      </c>
      <c r="G23" s="54"/>
      <c r="H23" s="54">
        <f aca="true" t="shared" si="1" ref="H23:H27">D23-F23</f>
        <v>0</v>
      </c>
    </row>
    <row r="24" spans="1:8" s="16" customFormat="1" ht="15" customHeight="1">
      <c r="A24" s="52" t="s">
        <v>194</v>
      </c>
      <c r="B24" s="53" t="s">
        <v>195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2" t="s">
        <v>196</v>
      </c>
      <c r="B25" s="53" t="s">
        <v>197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198</v>
      </c>
      <c r="B26" s="53" t="s">
        <v>199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 customHeight="1">
      <c r="A27" s="52" t="s">
        <v>200</v>
      </c>
      <c r="B27" s="53" t="s">
        <v>201</v>
      </c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="16" customFormat="1" ht="15"/>
    <row r="29" spans="1:8" s="16" customFormat="1" ht="15" customHeight="1">
      <c r="A29" s="55" t="s">
        <v>202</v>
      </c>
      <c r="B29" s="55"/>
      <c r="C29" s="55"/>
      <c r="D29" s="55"/>
      <c r="E29" s="55"/>
      <c r="F29" s="55"/>
      <c r="G29" s="55"/>
      <c r="H29" s="55"/>
    </row>
    <row r="30" spans="1:8" s="16" customFormat="1" ht="30.75" customHeight="1">
      <c r="A30" s="55"/>
      <c r="B30" s="55"/>
      <c r="C30" s="55"/>
      <c r="D30" s="55"/>
      <c r="E30" s="55"/>
      <c r="F30" s="55"/>
      <c r="G30" s="55"/>
      <c r="H30" s="55"/>
    </row>
    <row r="31" spans="1:7" s="16" customFormat="1" ht="15">
      <c r="A31" s="16" t="s">
        <v>184</v>
      </c>
      <c r="E31" s="56" t="s">
        <v>185</v>
      </c>
      <c r="F31" s="56"/>
      <c r="G31" s="56"/>
    </row>
    <row r="32" s="16" customFormat="1" ht="15"/>
    <row r="33" s="16" customFormat="1" ht="23.25" customHeight="1">
      <c r="A33" s="16" t="s">
        <v>186</v>
      </c>
    </row>
    <row r="34" s="16" customFormat="1" ht="15"/>
    <row r="35" spans="1:5" s="16" customFormat="1" ht="15">
      <c r="A35" s="16" t="s">
        <v>187</v>
      </c>
      <c r="E35" s="16">
        <f>0!E35</f>
        <v>0</v>
      </c>
    </row>
    <row r="36" s="16" customFormat="1" ht="15"/>
    <row r="37" spans="1:5" s="16" customFormat="1" ht="15">
      <c r="A37" s="16" t="s">
        <v>188</v>
      </c>
      <c r="B37" s="57"/>
      <c r="E37" s="57">
        <f>Uvod!B12</f>
        <v>44620</v>
      </c>
    </row>
    <row r="38" s="16" customFormat="1" ht="15">
      <c r="A38" s="56" t="s">
        <v>189</v>
      </c>
    </row>
  </sheetData>
  <sheetProtection selectLockedCells="1" selectUnlockedCells="1"/>
  <mergeCells count="27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29:H30"/>
  </mergeCells>
  <printOptions/>
  <pageMargins left="0.7875" right="0.7875" top="1.1638888888888888" bottom="0.7875" header="0.7875" footer="0.5118055555555555"/>
  <pageSetup fitToHeight="1" fitToWidth="1" horizontalDpi="300" verticalDpi="300" orientation="portrait" paperSize="9"/>
  <headerFooter alignWithMargins="0">
    <oddHeader>&amp;L&amp;"Times New Roman,Regular"Společnost&amp;C&amp;"Times New Roman,Regular"Sídlo&amp;R&amp;"Times New Roman,Regular"IČO XXXX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9"/>
  <sheetViews>
    <sheetView workbookViewId="0" topLeftCell="A1">
      <selection activeCell="G1" sqref="G1"/>
    </sheetView>
  </sheetViews>
  <sheetFormatPr defaultColWidth="9.140625" defaultRowHeight="12.75"/>
  <cols>
    <col min="1" max="2" width="11.421875" style="14" customWidth="1"/>
    <col min="3" max="3" width="15.7109375" style="14" customWidth="1"/>
    <col min="4" max="4" width="2.8515625" style="14" customWidth="1"/>
    <col min="5" max="5" width="11.421875" style="14" customWidth="1"/>
    <col min="6" max="6" width="3.00390625" style="14" customWidth="1"/>
    <col min="7" max="7" width="12.7109375" style="14" customWidth="1"/>
    <col min="8" max="8" width="16.28125" style="14" customWidth="1"/>
    <col min="9" max="16384" width="11.421875" style="14" customWidth="1"/>
  </cols>
  <sheetData>
    <row r="1" spans="1:8" s="26" customFormat="1" ht="14.25">
      <c r="A1" s="24">
        <f>Uvod!B3</f>
        <v>0</v>
      </c>
      <c r="B1" s="24"/>
      <c r="C1" s="24"/>
      <c r="D1" s="24"/>
      <c r="E1" s="24"/>
      <c r="F1" s="28"/>
      <c r="G1" s="42" t="s">
        <v>106</v>
      </c>
      <c r="H1" s="26">
        <f>Uvod!B4</f>
        <v>123456</v>
      </c>
    </row>
    <row r="2" spans="1:6" ht="14.25">
      <c r="A2" s="58"/>
      <c r="F2"/>
    </row>
    <row r="3" spans="1:8" ht="22.5">
      <c r="A3" s="17" t="s">
        <v>152</v>
      </c>
      <c r="B3" s="17"/>
      <c r="C3" s="17"/>
      <c r="D3" s="17"/>
      <c r="E3" s="17"/>
      <c r="F3" s="17"/>
      <c r="G3" s="17"/>
      <c r="H3" s="17"/>
    </row>
    <row r="4" spans="1:2" ht="15" customHeight="1">
      <c r="A4" s="18"/>
      <c r="B4" s="19"/>
    </row>
    <row r="5" spans="1:8" ht="15">
      <c r="A5" s="20" t="s">
        <v>153</v>
      </c>
      <c r="B5" s="20"/>
      <c r="C5" s="20"/>
      <c r="D5" s="20"/>
      <c r="E5" s="20"/>
      <c r="F5" s="20"/>
      <c r="G5" s="20"/>
      <c r="H5" s="20"/>
    </row>
    <row r="6" spans="1:7" ht="15">
      <c r="A6" s="21" t="s">
        <v>154</v>
      </c>
      <c r="B6" s="21"/>
      <c r="C6" s="21"/>
      <c r="D6" s="21"/>
      <c r="E6" s="43">
        <f>Uvod!B6</f>
        <v>44561</v>
      </c>
      <c r="F6" s="43"/>
      <c r="G6" s="18"/>
    </row>
    <row r="7" spans="1:8" ht="15">
      <c r="A7" s="20" t="s">
        <v>155</v>
      </c>
      <c r="B7" s="20"/>
      <c r="C7" s="20"/>
      <c r="D7" s="20"/>
      <c r="E7" s="20"/>
      <c r="F7" s="20"/>
      <c r="G7" s="20"/>
      <c r="H7" s="20"/>
    </row>
    <row r="8" ht="12.75"/>
    <row r="9" ht="12.75"/>
    <row r="10" spans="1:7" s="16" customFormat="1" ht="15">
      <c r="A10" s="16" t="s">
        <v>156</v>
      </c>
      <c r="D10" s="44" t="s">
        <v>157</v>
      </c>
      <c r="E10" s="45" t="s">
        <v>158</v>
      </c>
      <c r="F10" s="44" t="s">
        <v>157</v>
      </c>
      <c r="G10" s="45" t="s">
        <v>159</v>
      </c>
    </row>
    <row r="11" spans="5:7" s="16" customFormat="1" ht="15">
      <c r="E11" s="45"/>
      <c r="F11" s="45"/>
      <c r="G11" s="45"/>
    </row>
    <row r="12" spans="1:7" s="16" customFormat="1" ht="15">
      <c r="A12" s="16" t="s">
        <v>160</v>
      </c>
      <c r="D12" s="44" t="s">
        <v>157</v>
      </c>
      <c r="E12" s="45" t="s">
        <v>161</v>
      </c>
      <c r="F12" s="44" t="s">
        <v>157</v>
      </c>
      <c r="G12" s="45" t="s">
        <v>162</v>
      </c>
    </row>
    <row r="13" spans="4:7" s="16" customFormat="1" ht="7.5" customHeight="1">
      <c r="D13" s="46"/>
      <c r="E13" s="45"/>
      <c r="F13" s="47"/>
      <c r="G13" s="45"/>
    </row>
    <row r="14" spans="4:7" s="16" customFormat="1" ht="15">
      <c r="D14" s="44"/>
      <c r="E14" s="45" t="s">
        <v>163</v>
      </c>
      <c r="F14" s="44"/>
      <c r="G14" s="47"/>
    </row>
    <row r="15" spans="5:7" s="16" customFormat="1" ht="15">
      <c r="E15" s="45"/>
      <c r="F15" s="45"/>
      <c r="G15" s="47"/>
    </row>
    <row r="16" spans="1:7" s="16" customFormat="1" ht="15">
      <c r="A16" s="16" t="s">
        <v>164</v>
      </c>
      <c r="D16" s="48">
        <f>Uvod!B8</f>
        <v>44561</v>
      </c>
      <c r="E16" s="48"/>
      <c r="F16" s="45"/>
      <c r="G16" s="45"/>
    </row>
    <row r="17" s="16" customFormat="1" ht="15"/>
    <row r="18" spans="1:5" s="16" customFormat="1" ht="15">
      <c r="A18" s="16" t="s">
        <v>165</v>
      </c>
      <c r="D18" s="48">
        <f>D16</f>
        <v>44561</v>
      </c>
      <c r="E18" s="48"/>
    </row>
    <row r="19" s="16" customFormat="1" ht="15"/>
    <row r="20" spans="1:8" s="16" customFormat="1" ht="16.5">
      <c r="A20" s="16" t="s">
        <v>166</v>
      </c>
      <c r="D20"/>
      <c r="E20" s="47"/>
      <c r="F20" s="47" t="s">
        <v>203</v>
      </c>
      <c r="G20" s="47"/>
      <c r="H20" s="47"/>
    </row>
    <row r="21" ht="12.75"/>
    <row r="22" spans="1:8" s="16" customFormat="1" ht="50.25" customHeight="1">
      <c r="A22" s="50" t="s">
        <v>168</v>
      </c>
      <c r="B22" s="50" t="s">
        <v>169</v>
      </c>
      <c r="C22" s="50"/>
      <c r="D22" s="51" t="s">
        <v>170</v>
      </c>
      <c r="E22" s="51"/>
      <c r="F22" s="51" t="s">
        <v>171</v>
      </c>
      <c r="G22" s="51"/>
      <c r="H22" s="50" t="s">
        <v>172</v>
      </c>
    </row>
    <row r="23" spans="1:8" s="16" customFormat="1" ht="15" customHeight="1">
      <c r="A23" s="52" t="s">
        <v>204</v>
      </c>
      <c r="B23" s="53" t="s">
        <v>205</v>
      </c>
      <c r="C23" s="53"/>
      <c r="D23" s="54">
        <v>0</v>
      </c>
      <c r="E23" s="54"/>
      <c r="F23" s="54">
        <f aca="true" t="shared" si="0" ref="F23:F28">D23</f>
        <v>0</v>
      </c>
      <c r="G23" s="54"/>
      <c r="H23" s="54">
        <f aca="true" t="shared" si="1" ref="H23:H28">D23-F23</f>
        <v>0</v>
      </c>
    </row>
    <row r="24" spans="1:8" s="16" customFormat="1" ht="15" customHeight="1">
      <c r="A24" s="52" t="s">
        <v>206</v>
      </c>
      <c r="B24" s="53" t="s">
        <v>207</v>
      </c>
      <c r="C24" s="53"/>
      <c r="D24" s="54">
        <v>0</v>
      </c>
      <c r="E24" s="54"/>
      <c r="F24" s="54">
        <f t="shared" si="0"/>
        <v>0</v>
      </c>
      <c r="G24" s="54"/>
      <c r="H24" s="54">
        <f t="shared" si="1"/>
        <v>0</v>
      </c>
    </row>
    <row r="25" spans="1:8" s="16" customFormat="1" ht="15" customHeight="1">
      <c r="A25" s="59" t="s">
        <v>208</v>
      </c>
      <c r="B25" s="53" t="s">
        <v>209</v>
      </c>
      <c r="C25" s="53"/>
      <c r="D25" s="54">
        <v>0</v>
      </c>
      <c r="E25" s="54"/>
      <c r="F25" s="54">
        <f t="shared" si="0"/>
        <v>0</v>
      </c>
      <c r="G25" s="54"/>
      <c r="H25" s="54">
        <f t="shared" si="1"/>
        <v>0</v>
      </c>
    </row>
    <row r="26" spans="1:8" s="16" customFormat="1" ht="15" customHeight="1">
      <c r="A26" s="52" t="s">
        <v>210</v>
      </c>
      <c r="B26" s="53" t="s">
        <v>211</v>
      </c>
      <c r="C26" s="53"/>
      <c r="D26" s="54">
        <v>0</v>
      </c>
      <c r="E26" s="54"/>
      <c r="F26" s="54">
        <f t="shared" si="0"/>
        <v>0</v>
      </c>
      <c r="G26" s="54"/>
      <c r="H26" s="54">
        <f t="shared" si="1"/>
        <v>0</v>
      </c>
    </row>
    <row r="27" spans="1:8" s="16" customFormat="1" ht="15">
      <c r="A27" s="52"/>
      <c r="B27" s="53"/>
      <c r="C27" s="53"/>
      <c r="D27" s="54">
        <v>0</v>
      </c>
      <c r="E27" s="54"/>
      <c r="F27" s="54">
        <f t="shared" si="0"/>
        <v>0</v>
      </c>
      <c r="G27" s="54"/>
      <c r="H27" s="54">
        <f t="shared" si="1"/>
        <v>0</v>
      </c>
    </row>
    <row r="28" spans="1:8" s="16" customFormat="1" ht="15">
      <c r="A28" s="52"/>
      <c r="B28" s="53"/>
      <c r="C28" s="53"/>
      <c r="D28" s="54">
        <v>0</v>
      </c>
      <c r="E28" s="54"/>
      <c r="F28" s="54">
        <f t="shared" si="0"/>
        <v>0</v>
      </c>
      <c r="G28" s="54"/>
      <c r="H28" s="54">
        <f t="shared" si="1"/>
        <v>0</v>
      </c>
    </row>
    <row r="29" s="16" customFormat="1" ht="15"/>
    <row r="30" spans="1:8" s="16" customFormat="1" ht="15" customHeight="1">
      <c r="A30" s="55" t="s">
        <v>212</v>
      </c>
      <c r="B30" s="55"/>
      <c r="C30" s="55"/>
      <c r="D30" s="55"/>
      <c r="E30" s="55"/>
      <c r="F30" s="55"/>
      <c r="G30" s="55"/>
      <c r="H30" s="55"/>
    </row>
    <row r="31" spans="1:8" s="16" customFormat="1" ht="25.5" customHeight="1">
      <c r="A31" s="55"/>
      <c r="B31" s="55"/>
      <c r="C31" s="55"/>
      <c r="D31" s="55"/>
      <c r="E31" s="55"/>
      <c r="F31" s="55"/>
      <c r="G31" s="55"/>
      <c r="H31" s="55"/>
    </row>
    <row r="32" spans="1:7" s="16" customFormat="1" ht="15">
      <c r="A32" s="16" t="s">
        <v>184</v>
      </c>
      <c r="E32" s="56" t="s">
        <v>185</v>
      </c>
      <c r="F32" s="56"/>
      <c r="G32" s="56"/>
    </row>
    <row r="33" s="16" customFormat="1" ht="15"/>
    <row r="34" spans="1:5" s="16" customFormat="1" ht="23.25" customHeight="1">
      <c r="A34" s="16" t="s">
        <v>186</v>
      </c>
      <c r="E34" s="16">
        <f>Uvod!B17</f>
        <v>0</v>
      </c>
    </row>
    <row r="35" s="16" customFormat="1" ht="15"/>
    <row r="36" spans="1:5" s="16" customFormat="1" ht="15">
      <c r="A36" s="16" t="s">
        <v>187</v>
      </c>
      <c r="E36" s="16">
        <f>0!E35</f>
        <v>0</v>
      </c>
    </row>
    <row r="37" s="16" customFormat="1" ht="15"/>
    <row r="38" spans="1:5" s="16" customFormat="1" ht="15">
      <c r="A38" s="16" t="s">
        <v>188</v>
      </c>
      <c r="B38" s="57"/>
      <c r="E38" s="57">
        <f>Uvod!B12</f>
        <v>44620</v>
      </c>
    </row>
    <row r="39" s="16" customFormat="1" ht="15">
      <c r="A39" s="56" t="s">
        <v>189</v>
      </c>
    </row>
  </sheetData>
  <sheetProtection selectLockedCells="1" selectUnlockedCells="1"/>
  <mergeCells count="30">
    <mergeCell ref="A1:E1"/>
    <mergeCell ref="A3:H3"/>
    <mergeCell ref="A5:H5"/>
    <mergeCell ref="A6:D6"/>
    <mergeCell ref="E6:F6"/>
    <mergeCell ref="A7:H7"/>
    <mergeCell ref="D16:E16"/>
    <mergeCell ref="D18:E18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30:H31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Nebuželská</cp:lastModifiedBy>
  <cp:lastPrinted>2014-02-27T13:07:07Z</cp:lastPrinted>
  <dcterms:created xsi:type="dcterms:W3CDTF">2014-01-12T08:43:08Z</dcterms:created>
  <dcterms:modified xsi:type="dcterms:W3CDTF">2021-11-23T23:52:14Z</dcterms:modified>
  <cp:category/>
  <cp:version/>
  <cp:contentType/>
  <cp:contentStatus/>
  <cp:revision>94</cp:revision>
</cp:coreProperties>
</file>